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65341" windowWidth="15480" windowHeight="9300" activeTab="0"/>
  </bookViews>
  <sheets>
    <sheet name="Scattering" sheetId="1" r:id="rId1"/>
    <sheet name="Calculations" sheetId="2" state="hidden" r:id="rId2"/>
    <sheet name="Experimental" sheetId="3" r:id="rId3"/>
    <sheet name="Theory" sheetId="4" state="hidden" r:id="rId4"/>
    <sheet name="Results" sheetId="5" state="hidden" r:id="rId5"/>
    <sheet name="Figs." sheetId="6" state="hidden" r:id="rId6"/>
  </sheets>
  <definedNames>
    <definedName name="dane">'Experimental'!$B$1:$C$3</definedName>
    <definedName name="dane1">'Experimental'!$A$1:$B$3</definedName>
  </definedNames>
  <calcPr fullCalcOnLoad="1"/>
</workbook>
</file>

<file path=xl/sharedStrings.xml><?xml version="1.0" encoding="utf-8"?>
<sst xmlns="http://schemas.openxmlformats.org/spreadsheetml/2006/main" count="77" uniqueCount="60">
  <si>
    <t>teta</t>
  </si>
  <si>
    <t>P0(x) = 1;</t>
  </si>
  <si>
    <t>P1(x) = x;</t>
  </si>
  <si>
    <t>P2(x) = 1/2(3x^2-1)</t>
  </si>
  <si>
    <t>P3(x) = 1/2(5x^3-3x)</t>
  </si>
  <si>
    <t>real</t>
  </si>
  <si>
    <t>imag</t>
  </si>
  <si>
    <t>delta0=</t>
  </si>
  <si>
    <t>delta1=</t>
  </si>
  <si>
    <t>delta2=</t>
  </si>
  <si>
    <t>rad</t>
  </si>
  <si>
    <t>1*p0</t>
  </si>
  <si>
    <t>3*p1</t>
  </si>
  <si>
    <t>5*p2</t>
  </si>
  <si>
    <t>term1</t>
  </si>
  <si>
    <t>term2</t>
  </si>
  <si>
    <t>term3</t>
  </si>
  <si>
    <t>real/2k</t>
  </si>
  <si>
    <t>imag/2k</t>
  </si>
  <si>
    <t>Legendre Polynomials</t>
  </si>
  <si>
    <t>E2k</t>
  </si>
  <si>
    <t>Experimental results</t>
  </si>
  <si>
    <t>Ar 5eV</t>
  </si>
  <si>
    <t>q [deg</t>
  </si>
  <si>
    <t>DCS</t>
  </si>
  <si>
    <t>corr*DCS</t>
  </si>
  <si>
    <t>Figure Data</t>
  </si>
  <si>
    <t>Ar 8eV</t>
  </si>
  <si>
    <t>Ar 15eV</t>
  </si>
  <si>
    <t>delta3=</t>
  </si>
  <si>
    <t>7*p3</t>
  </si>
  <si>
    <t>term4</t>
  </si>
  <si>
    <t>15eV</t>
  </si>
  <si>
    <t>3eV</t>
  </si>
  <si>
    <t>Energia</t>
  </si>
  <si>
    <t>delta0</t>
  </si>
  <si>
    <t>delta1</t>
  </si>
  <si>
    <t>delta2</t>
  </si>
  <si>
    <t>delta3</t>
  </si>
  <si>
    <t>8.7eV</t>
  </si>
  <si>
    <t>elektrony</t>
  </si>
  <si>
    <t>Pozytony</t>
  </si>
  <si>
    <t>5eV</t>
  </si>
  <si>
    <t>Normalisation</t>
  </si>
  <si>
    <t>TCS</t>
  </si>
  <si>
    <t>Argon 5eV positrons</t>
  </si>
  <si>
    <t>Argon 8.7eV positrons</t>
  </si>
  <si>
    <t>Argon 15eV positrons</t>
  </si>
  <si>
    <t>cos(teta)</t>
  </si>
  <si>
    <t>sum</t>
  </si>
  <si>
    <t>log(DSC)</t>
  </si>
  <si>
    <t>DCS*sin(teta)</t>
  </si>
  <si>
    <t>Data for circular plot</t>
  </si>
  <si>
    <t>sin(2delta)</t>
  </si>
  <si>
    <t>cos(2delta)-1</t>
  </si>
  <si>
    <t>Delta [deg]</t>
  </si>
  <si>
    <r>
      <t xml:space="preserve">Energy [eV] </t>
    </r>
    <r>
      <rPr>
        <b/>
        <sz val="10"/>
        <color indexed="41"/>
        <rFont val="Arial CE"/>
        <family val="2"/>
      </rPr>
      <t xml:space="preserve"> .</t>
    </r>
  </si>
  <si>
    <r>
      <t xml:space="preserve">l </t>
    </r>
    <r>
      <rPr>
        <b/>
        <sz val="10"/>
        <rFont val="Arial"/>
        <family val="2"/>
      </rPr>
      <t xml:space="preserve">[Å] </t>
    </r>
    <r>
      <rPr>
        <b/>
        <sz val="10"/>
        <color indexed="41"/>
        <rFont val="Arial"/>
        <family val="2"/>
      </rPr>
      <t xml:space="preserve"> .</t>
    </r>
  </si>
  <si>
    <r>
      <t>k[Å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]</t>
    </r>
    <r>
      <rPr>
        <b/>
        <sz val="10"/>
        <color indexed="41"/>
        <rFont val="Arial"/>
        <family val="2"/>
      </rPr>
      <t xml:space="preserve">  .</t>
    </r>
  </si>
  <si>
    <r>
      <t>s</t>
    </r>
    <r>
      <rPr>
        <b/>
        <vertAlign val="subscript"/>
        <sz val="10"/>
        <rFont val="Arial"/>
        <family val="2"/>
      </rPr>
      <t>tot</t>
    </r>
    <r>
      <rPr>
        <b/>
        <sz val="10"/>
        <rFont val="Arial"/>
        <family val="2"/>
      </rPr>
      <t xml:space="preserve"> [Å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 xml:space="preserve">] </t>
    </r>
    <r>
      <rPr>
        <b/>
        <sz val="10"/>
        <color indexed="41"/>
        <rFont val="Arial"/>
        <family val="2"/>
      </rPr>
      <t xml:space="preserve"> .</t>
    </r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</si>
</sst>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\ _z_ł_-;\-* #,##0.0\ _z_ł_-;_-* &quot;-&quot;??\ _z_ł_-;_-@_-"/>
    <numFmt numFmtId="180" formatCode="_-* #,##0\ _z_ł_-;\-* #,##0\ _z_ł_-;_-* &quot;-&quot;??\ _z_ł_-;_-@_-"/>
    <numFmt numFmtId="181" formatCode="#,##0.00_ ;\-#,##0.00\ "/>
    <numFmt numFmtId="182" formatCode="#,##0.0_ ;\-#,##0.0\ "/>
  </numFmts>
  <fonts count="30">
    <font>
      <sz val="10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Symbol"/>
      <family val="1"/>
    </font>
    <font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4"/>
      <name val="Arial CE"/>
      <family val="0"/>
    </font>
    <font>
      <sz val="4.5"/>
      <name val="Arial CE"/>
      <family val="0"/>
    </font>
    <font>
      <sz val="8.75"/>
      <name val="Arial CE"/>
      <family val="2"/>
    </font>
    <font>
      <sz val="8.5"/>
      <name val="Arial CE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sz val="8.25"/>
      <name val="Arial CE"/>
      <family val="0"/>
    </font>
    <font>
      <b/>
      <i/>
      <sz val="11"/>
      <name val="Arial CE"/>
      <family val="2"/>
    </font>
    <font>
      <b/>
      <sz val="10"/>
      <color indexed="18"/>
      <name val="Arial CE"/>
      <family val="2"/>
    </font>
    <font>
      <sz val="12"/>
      <color indexed="14"/>
      <name val="Arial CE"/>
      <family val="2"/>
    </font>
    <font>
      <sz val="12"/>
      <color indexed="18"/>
      <name val="Arial CE"/>
      <family val="2"/>
    </font>
    <font>
      <sz val="12"/>
      <color indexed="10"/>
      <name val="Arial CE"/>
      <family val="2"/>
    </font>
    <font>
      <sz val="12"/>
      <color indexed="17"/>
      <name val="Arial CE"/>
      <family val="2"/>
    </font>
    <font>
      <b/>
      <sz val="11.5"/>
      <name val="Arial CE"/>
      <family val="0"/>
    </font>
    <font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41"/>
      <name val="Arial CE"/>
      <family val="2"/>
    </font>
    <font>
      <b/>
      <sz val="10"/>
      <color indexed="41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8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2" fontId="2" fillId="2" borderId="13" xfId="0" applyNumberFormat="1" applyFont="1" applyFill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3" borderId="13" xfId="0" applyNumberForma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4" borderId="0" xfId="0" applyFill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3" xfId="0" applyBorder="1" applyAlignment="1">
      <alignment horizontal="center"/>
    </xf>
    <xf numFmtId="2" fontId="0" fillId="3" borderId="24" xfId="0" applyNumberFormat="1" applyFill="1" applyBorder="1" applyAlignment="1">
      <alignment horizontal="right"/>
    </xf>
    <xf numFmtId="0" fontId="0" fillId="0" borderId="11" xfId="0" applyFill="1" applyBorder="1" applyAlignment="1">
      <alignment/>
    </xf>
    <xf numFmtId="2" fontId="0" fillId="3" borderId="25" xfId="0" applyNumberFormat="1" applyFill="1" applyBorder="1" applyAlignment="1">
      <alignment horizontal="right"/>
    </xf>
    <xf numFmtId="0" fontId="0" fillId="5" borderId="0" xfId="0" applyFill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6" borderId="0" xfId="0" applyFill="1" applyAlignment="1">
      <alignment/>
    </xf>
    <xf numFmtId="0" fontId="0" fillId="4" borderId="0" xfId="0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181" fontId="2" fillId="7" borderId="13" xfId="15" applyNumberFormat="1" applyFont="1" applyFill="1" applyBorder="1" applyAlignment="1" applyProtection="1">
      <alignment horizontal="center"/>
      <protection hidden="1"/>
    </xf>
    <xf numFmtId="182" fontId="2" fillId="7" borderId="13" xfId="15" applyNumberFormat="1" applyFont="1" applyFill="1" applyBorder="1" applyAlignment="1" applyProtection="1">
      <alignment horizontal="center"/>
      <protection hidden="1"/>
    </xf>
    <xf numFmtId="0" fontId="0" fillId="8" borderId="0" xfId="0" applyFill="1" applyAlignment="1" applyProtection="1">
      <alignment/>
      <protection hidden="1"/>
    </xf>
    <xf numFmtId="43" fontId="0" fillId="8" borderId="0" xfId="15" applyNumberFormat="1" applyFill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43" fontId="0" fillId="4" borderId="0" xfId="15" applyNumberFormat="1" applyFill="1" applyAlignment="1" applyProtection="1">
      <alignment horizontal="center"/>
      <protection hidden="1"/>
    </xf>
    <xf numFmtId="0" fontId="2" fillId="4" borderId="0" xfId="0" applyFont="1" applyFill="1" applyBorder="1" applyAlignment="1" applyProtection="1">
      <alignment/>
      <protection hidden="1"/>
    </xf>
    <xf numFmtId="0" fontId="0" fillId="4" borderId="0" xfId="0" applyFont="1" applyFill="1" applyBorder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2" fillId="4" borderId="0" xfId="0" applyFont="1" applyFill="1" applyAlignment="1" applyProtection="1">
      <alignment/>
      <protection hidden="1"/>
    </xf>
    <xf numFmtId="0" fontId="2" fillId="4" borderId="0" xfId="0" applyFont="1" applyFill="1" applyAlignment="1" applyProtection="1">
      <alignment horizontal="center"/>
      <protection hidden="1"/>
    </xf>
    <xf numFmtId="0" fontId="17" fillId="4" borderId="0" xfId="0" applyFont="1" applyFill="1" applyAlignment="1" applyProtection="1">
      <alignment horizontal="center"/>
      <protection hidden="1"/>
    </xf>
    <xf numFmtId="0" fontId="3" fillId="4" borderId="0" xfId="0" applyFont="1" applyFill="1" applyAlignment="1" applyProtection="1">
      <alignment horizontal="center"/>
      <protection hidden="1"/>
    </xf>
    <xf numFmtId="0" fontId="0" fillId="4" borderId="0" xfId="0" applyFont="1" applyFill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3" fillId="4" borderId="0" xfId="0" applyFont="1" applyFill="1" applyAlignment="1" applyProtection="1">
      <alignment/>
      <protection hidden="1"/>
    </xf>
    <xf numFmtId="0" fontId="0" fillId="4" borderId="0" xfId="0" applyFont="1" applyFill="1" applyAlignment="1" applyProtection="1">
      <alignment/>
      <protection hidden="1"/>
    </xf>
    <xf numFmtId="0" fontId="2" fillId="4" borderId="0" xfId="0" applyFont="1" applyFill="1" applyAlignment="1" applyProtection="1">
      <alignment horizontal="right"/>
      <protection hidden="1"/>
    </xf>
    <xf numFmtId="0" fontId="4" fillId="4" borderId="0" xfId="0" applyFont="1" applyFill="1" applyAlignment="1" applyProtection="1">
      <alignment horizontal="right"/>
      <protection hidden="1"/>
    </xf>
    <xf numFmtId="0" fontId="26" fillId="4" borderId="0" xfId="0" applyFont="1" applyFill="1" applyAlignment="1" applyProtection="1">
      <alignment horizontal="right"/>
      <protection hidden="1"/>
    </xf>
    <xf numFmtId="0" fontId="3" fillId="4" borderId="0" xfId="0" applyFont="1" applyFill="1" applyAlignment="1" applyProtection="1">
      <alignment horizontal="right"/>
      <protection hidden="1"/>
    </xf>
    <xf numFmtId="0" fontId="13" fillId="9" borderId="13" xfId="0" applyFont="1" applyFill="1" applyBorder="1" applyAlignment="1" applyProtection="1">
      <alignment horizontal="center"/>
      <protection hidden="1"/>
    </xf>
    <xf numFmtId="0" fontId="14" fillId="9" borderId="13" xfId="0" applyFont="1" applyFill="1" applyBorder="1" applyAlignment="1" applyProtection="1">
      <alignment horizontal="center"/>
      <protection hidden="1"/>
    </xf>
    <xf numFmtId="0" fontId="15" fillId="9" borderId="13" xfId="0" applyFont="1" applyFill="1" applyBorder="1" applyAlignment="1" applyProtection="1">
      <alignment horizontal="center"/>
      <protection hidden="1"/>
    </xf>
    <xf numFmtId="0" fontId="18" fillId="9" borderId="13" xfId="0" applyFont="1" applyFill="1" applyBorder="1" applyAlignment="1" applyProtection="1">
      <alignment horizontal="center"/>
      <protection hidden="1"/>
    </xf>
    <xf numFmtId="0" fontId="0" fillId="8" borderId="0" xfId="0" applyFill="1" applyBorder="1" applyAlignment="1" applyProtection="1">
      <alignment/>
      <protection hidden="1"/>
    </xf>
    <xf numFmtId="43" fontId="0" fillId="4" borderId="0" xfId="15" applyNumberForma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/>
      <protection locked="0"/>
    </xf>
    <xf numFmtId="0" fontId="0" fillId="4" borderId="5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6" xfId="0" applyFill="1" applyBorder="1" applyAlignment="1" applyProtection="1">
      <alignment/>
      <protection locked="0"/>
    </xf>
    <xf numFmtId="0" fontId="0" fillId="4" borderId="28" xfId="0" applyFill="1" applyBorder="1" applyAlignment="1" applyProtection="1">
      <alignment/>
      <protection locked="0"/>
    </xf>
    <xf numFmtId="0" fontId="0" fillId="4" borderId="29" xfId="0" applyFill="1" applyBorder="1" applyAlignment="1" applyProtection="1">
      <alignment/>
      <protection locked="0"/>
    </xf>
    <xf numFmtId="0" fontId="0" fillId="4" borderId="7" xfId="0" applyFill="1" applyBorder="1" applyAlignment="1" applyProtection="1">
      <alignment/>
      <protection locked="0"/>
    </xf>
    <xf numFmtId="0" fontId="0" fillId="4" borderId="8" xfId="0" applyFill="1" applyBorder="1" applyAlignment="1" applyProtection="1">
      <alignment/>
      <protection locked="0"/>
    </xf>
    <xf numFmtId="0" fontId="0" fillId="4" borderId="2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/>
    </xf>
    <xf numFmtId="0" fontId="0" fillId="4" borderId="30" xfId="0" applyFill="1" applyBorder="1" applyAlignment="1" applyProtection="1">
      <alignment/>
      <protection/>
    </xf>
    <xf numFmtId="0" fontId="0" fillId="4" borderId="31" xfId="0" applyFill="1" applyBorder="1" applyAlignment="1" applyProtection="1">
      <alignment/>
      <protection/>
    </xf>
    <xf numFmtId="0" fontId="0" fillId="4" borderId="32" xfId="0" applyFill="1" applyBorder="1" applyAlignment="1" applyProtection="1">
      <alignment/>
      <protection/>
    </xf>
    <xf numFmtId="0" fontId="0" fillId="4" borderId="33" xfId="0" applyFill="1" applyBorder="1" applyAlignment="1" applyProtection="1">
      <alignment/>
      <protection/>
    </xf>
    <xf numFmtId="0" fontId="0" fillId="4" borderId="5" xfId="0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0" fontId="0" fillId="4" borderId="8" xfId="0" applyFill="1" applyBorder="1" applyAlignment="1" applyProtection="1">
      <alignment/>
      <protection/>
    </xf>
    <xf numFmtId="0" fontId="0" fillId="4" borderId="2" xfId="0" applyFill="1" applyBorder="1" applyAlignment="1" applyProtection="1">
      <alignment/>
      <protection/>
    </xf>
    <xf numFmtId="0" fontId="0" fillId="4" borderId="12" xfId="0" applyFill="1" applyBorder="1" applyAlignment="1" applyProtection="1">
      <alignment/>
      <protection/>
    </xf>
    <xf numFmtId="0" fontId="24" fillId="4" borderId="3" xfId="0" applyFont="1" applyFill="1" applyBorder="1" applyAlignment="1" applyProtection="1">
      <alignment horizontal="center"/>
      <protection locked="0"/>
    </xf>
    <xf numFmtId="0" fontId="24" fillId="4" borderId="4" xfId="0" applyFont="1" applyFill="1" applyBorder="1" applyAlignment="1" applyProtection="1">
      <alignment horizontal="center"/>
      <protection locked="0"/>
    </xf>
    <xf numFmtId="0" fontId="24" fillId="4" borderId="5" xfId="0" applyFont="1" applyFill="1" applyBorder="1" applyAlignment="1" applyProtection="1">
      <alignment horizontal="center"/>
      <protection locked="0"/>
    </xf>
    <xf numFmtId="0" fontId="24" fillId="4" borderId="6" xfId="0" applyFont="1" applyFill="1" applyBorder="1" applyAlignment="1" applyProtection="1">
      <alignment horizontal="center"/>
      <protection locked="0"/>
    </xf>
    <xf numFmtId="0" fontId="24" fillId="4" borderId="7" xfId="0" applyFont="1" applyFill="1" applyBorder="1" applyAlignment="1" applyProtection="1">
      <alignment horizontal="center"/>
      <protection locked="0"/>
    </xf>
    <xf numFmtId="0" fontId="24" fillId="4" borderId="8" xfId="0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"/>
          <c:y val="0"/>
          <c:w val="0.8785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Scattering!$K$9:$N$9</c:f>
              <c:numCache/>
            </c:numRef>
          </c:val>
        </c:ser>
        <c:axId val="17133645"/>
        <c:axId val="19985078"/>
      </c:barChart>
      <c:catAx>
        <c:axId val="17133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85078"/>
        <c:crosses val="autoZero"/>
        <c:auto val="1"/>
        <c:lblOffset val="100"/>
        <c:noMultiLvlLbl val="0"/>
      </c:catAx>
      <c:valAx>
        <c:axId val="19985078"/>
        <c:scaling>
          <c:orientation val="minMax"/>
          <c:max val="90"/>
          <c:min val="-9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133645"/>
        <c:crossesAt val="1"/>
        <c:crossBetween val="between"/>
        <c:dispUnits/>
        <c:majorUnit val="3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225"/>
          <c:y val="0.0165"/>
          <c:w val="0.9255"/>
          <c:h val="0.91525"/>
        </c:manualLayout>
      </c:layout>
      <c:scatterChart>
        <c:scatterStyle val="smoothMarker"/>
        <c:varyColors val="0"/>
        <c:ser>
          <c:idx val="9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Calculations!$A$11:$A$191</c:f>
              <c:numCach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Calculations!$Q$11:$Q$191</c:f>
              <c:numCache>
                <c:ptCount val="181"/>
                <c:pt idx="0">
                  <c:v>1.2475472663133576</c:v>
                </c:pt>
                <c:pt idx="1">
                  <c:v>1.2460445647910117</c:v>
                </c:pt>
                <c:pt idx="2">
                  <c:v>1.2415449432501595</c:v>
                </c:pt>
                <c:pt idx="3">
                  <c:v>1.234073791077083</c:v>
                </c:pt>
                <c:pt idx="4">
                  <c:v>1.2236732254205642</c:v>
                </c:pt>
                <c:pt idx="5">
                  <c:v>1.2104017951225106</c:v>
                </c:pt>
                <c:pt idx="6">
                  <c:v>1.1943340695520337</c:v>
                </c:pt>
                <c:pt idx="7">
                  <c:v>1.1755601156389799</c:v>
                </c:pt>
                <c:pt idx="8">
                  <c:v>1.154184867294761</c:v>
                </c:pt>
                <c:pt idx="9">
                  <c:v>1.1303273922634</c:v>
                </c:pt>
                <c:pt idx="10">
                  <c:v>1.1041200622565315</c:v>
                </c:pt>
                <c:pt idx="11">
                  <c:v>1.0757076329856539</c:v>
                </c:pt>
                <c:pt idx="12">
                  <c:v>1.0452462414066324</c:v>
                </c:pt>
                <c:pt idx="13">
                  <c:v>1.012902328129305</c:v>
                </c:pt>
                <c:pt idx="14">
                  <c:v>0.9788514935135341</c:v>
                </c:pt>
                <c:pt idx="15">
                  <c:v>0.943277296467507</c:v>
                </c:pt>
                <c:pt idx="16">
                  <c:v>0.9063700053803411</c:v>
                </c:pt>
                <c:pt idx="17">
                  <c:v>0.8683253109557076</c:v>
                </c:pt>
                <c:pt idx="18">
                  <c:v>0.8293430109637456</c:v>
                </c:pt>
                <c:pt idx="19">
                  <c:v>0.7896256770930207</c:v>
                </c:pt>
                <c:pt idx="20">
                  <c:v>0.7493773141617539</c:v>
                </c:pt>
                <c:pt idx="21">
                  <c:v>0.7088020219377172</c:v>
                </c:pt>
                <c:pt idx="22">
                  <c:v>0.6681026697196005</c:v>
                </c:pt>
                <c:pt idx="23">
                  <c:v>0.6274795936506886</c:v>
                </c:pt>
                <c:pt idx="24">
                  <c:v>0.58712932647045</c:v>
                </c:pt>
                <c:pt idx="25">
                  <c:v>0.5472433690639718</c:v>
                </c:pt>
                <c:pt idx="26">
                  <c:v>0.5080070127466961</c:v>
                </c:pt>
                <c:pt idx="27">
                  <c:v>0.4695982207269402</c:v>
                </c:pt>
                <c:pt idx="28">
                  <c:v>0.4321865766260039</c:v>
                </c:pt>
                <c:pt idx="29">
                  <c:v>0.3959323073109263</c:v>
                </c:pt>
                <c:pt idx="30">
                  <c:v>0.36098538661409524</c:v>
                </c:pt>
                <c:pt idx="31">
                  <c:v>0.32748472578346277</c:v>
                </c:pt>
                <c:pt idx="32">
                  <c:v>0.29555745573405284</c:v>
                </c:pt>
                <c:pt idx="33">
                  <c:v>0.2653183053629025</c:v>
                </c:pt>
                <c:pt idx="34">
                  <c:v>0.23686907935323545</c:v>
                </c:pt>
                <c:pt idx="35">
                  <c:v>0.21029823803713127</c:v>
                </c:pt>
                <c:pt idx="36">
                  <c:v>0.18568058101711893</c:v>
                </c:pt>
                <c:pt idx="37">
                  <c:v>0.16307703537391427</c:v>
                </c:pt>
                <c:pt idx="38">
                  <c:v>0.1425345484177296</c:v>
                </c:pt>
                <c:pt idx="39">
                  <c:v>0.12408608408204422</c:v>
                </c:pt>
                <c:pt idx="40">
                  <c:v>0.10775072121897916</c:v>
                </c:pt>
                <c:pt idx="41">
                  <c:v>0.09353385124181111</c:v>
                </c:pt>
                <c:pt idx="42">
                  <c:v>0.08142747177972205</c:v>
                </c:pt>
                <c:pt idx="43">
                  <c:v>0.07141057226924716</c:v>
                </c:pt>
                <c:pt idx="44">
                  <c:v>0.0634496067122361</c:v>
                </c:pt>
                <c:pt idx="45">
                  <c:v>0.057499048187230326</c:v>
                </c:pt>
                <c:pt idx="46">
                  <c:v>0.0535020191150775</c:v>
                </c:pt>
                <c:pt idx="47">
                  <c:v>0.051390990754982394</c:v>
                </c:pt>
                <c:pt idx="48">
                  <c:v>0.05108854494792309</c:v>
                </c:pt>
                <c:pt idx="49">
                  <c:v>0.052508190733745574</c:v>
                </c:pt>
                <c:pt idx="50">
                  <c:v>0.05555522814887429</c:v>
                </c:pt>
                <c:pt idx="51">
                  <c:v>0.0601276512653247</c:v>
                </c:pt>
                <c:pt idx="52">
                  <c:v>0.06611708235976237</c:v>
                </c:pt>
                <c:pt idx="53">
                  <c:v>0.0734097290041664</c:v>
                </c:pt>
                <c:pt idx="54">
                  <c:v>0.08188735584697729</c:v>
                </c:pt>
                <c:pt idx="55">
                  <c:v>0.09142826290446758</c:v>
                </c:pt>
                <c:pt idx="56">
                  <c:v>0.10190826230483417</c:v>
                </c:pt>
                <c:pt idx="57">
                  <c:v>0.11320164561984752</c:v>
                </c:pt>
                <c:pt idx="58">
                  <c:v>0.12518213417788207</c:v>
                </c:pt>
                <c:pt idx="59">
                  <c:v>0.1377238050742336</c:v>
                </c:pt>
                <c:pt idx="60">
                  <c:v>0.15070198597574483</c:v>
                </c:pt>
                <c:pt idx="61">
                  <c:v>0.1639941122522654</c:v>
                </c:pt>
                <c:pt idx="62">
                  <c:v>0.17748054045237638</c:v>
                </c:pt>
                <c:pt idx="63">
                  <c:v>0.19104531266959546</c:v>
                </c:pt>
                <c:pt idx="64">
                  <c:v>0.20457686691221405</c:v>
                </c:pt>
                <c:pt idx="65">
                  <c:v>0.21796868918889128</c:v>
                </c:pt>
                <c:pt idx="66">
                  <c:v>0.23111990364688434</c:v>
                </c:pt>
                <c:pt idx="67">
                  <c:v>0.24393579774388613</c:v>
                </c:pt>
                <c:pt idx="68">
                  <c:v>0.25632828009135994</c:v>
                </c:pt>
                <c:pt idx="69">
                  <c:v>0.26821626927047093</c:v>
                </c:pt>
                <c:pt idx="70">
                  <c:v>0.27952601258475374</c:v>
                </c:pt>
                <c:pt idx="71">
                  <c:v>0.2901913343701143</c:v>
                </c:pt>
                <c:pt idx="72">
                  <c:v>0.30015381412651077</c:v>
                </c:pt>
                <c:pt idx="73">
                  <c:v>0.30936289536067757</c:v>
                </c:pt>
                <c:pt idx="74">
                  <c:v>0.31777592662992465</c:v>
                </c:pt>
                <c:pt idx="75">
                  <c:v>0.3253581368480227</c:v>
                </c:pt>
                <c:pt idx="76">
                  <c:v>0.33208254745056615</c:v>
                </c:pt>
                <c:pt idx="77">
                  <c:v>0.33792982451446724</c:v>
                </c:pt>
                <c:pt idx="78">
                  <c:v>0.34288807438042757</c:v>
                </c:pt>
                <c:pt idx="79">
                  <c:v>0.3469525867347878</c:v>
                </c:pt>
                <c:pt idx="80">
                  <c:v>0.3501255294651673</c:v>
                </c:pt>
                <c:pt idx="81">
                  <c:v>0.35241559991033633</c:v>
                </c:pt>
                <c:pt idx="82">
                  <c:v>0.35383763737701346</c:v>
                </c:pt>
                <c:pt idx="83">
                  <c:v>0.35441220199347717</c:v>
                </c:pt>
                <c:pt idx="84">
                  <c:v>0.35416512511141546</c:v>
                </c:pt>
                <c:pt idx="85">
                  <c:v>0.35312703655318317</c:v>
                </c:pt>
                <c:pt idx="86">
                  <c:v>0.3513328740321733</c:v>
                </c:pt>
                <c:pt idx="87">
                  <c:v>0.34882138005032637</c:v>
                </c:pt>
                <c:pt idx="88">
                  <c:v>0.34563459150058534</c:v>
                </c:pt>
                <c:pt idx="89">
                  <c:v>0.3418173270754153</c:v>
                </c:pt>
                <c:pt idx="90">
                  <c:v>0.3374166774079903</c:v>
                </c:pt>
                <c:pt idx="91">
                  <c:v>0.33248150265334253</c:v>
                </c:pt>
                <c:pt idx="92">
                  <c:v>0.3270619419561316</c:v>
                </c:pt>
                <c:pt idx="93">
                  <c:v>0.3212089389535448</c:v>
                </c:pt>
                <c:pt idx="94">
                  <c:v>0.3149737871303309</c:v>
                </c:pt>
                <c:pt idx="95">
                  <c:v>0.30840769848248106</c:v>
                </c:pt>
                <c:pt idx="96">
                  <c:v>0.30156139856124436</c:v>
                </c:pt>
                <c:pt idx="97">
                  <c:v>0.294484750564756</c:v>
                </c:pt>
                <c:pt idx="98">
                  <c:v>0.2872264107254584</c:v>
                </c:pt>
                <c:pt idx="99">
                  <c:v>0.27983351681263463</c:v>
                </c:pt>
                <c:pt idx="100">
                  <c:v>0.2723514111356862</c:v>
                </c:pt>
                <c:pt idx="101">
                  <c:v>0.26482339900013885</c:v>
                </c:pt>
                <c:pt idx="102">
                  <c:v>0.25729054313950794</c:v>
                </c:pt>
                <c:pt idx="103">
                  <c:v>0.24979149422671676</c:v>
                </c:pt>
                <c:pt idx="104">
                  <c:v>0.24236235716311194</c:v>
                </c:pt>
                <c:pt idx="105">
                  <c:v>0.23503659245541422</c:v>
                </c:pt>
                <c:pt idx="106">
                  <c:v>0.22784495162501417</c:v>
                </c:pt>
                <c:pt idx="107">
                  <c:v>0.2208154452534163</c:v>
                </c:pt>
                <c:pt idx="108">
                  <c:v>0.21397334195545412</c:v>
                </c:pt>
                <c:pt idx="109">
                  <c:v>0.2073411962909565</c:v>
                </c:pt>
                <c:pt idx="110">
                  <c:v>0.20093890337814224</c:v>
                </c:pt>
                <c:pt idx="111">
                  <c:v>0.1947837777600882</c:v>
                </c:pt>
                <c:pt idx="112">
                  <c:v>0.1888906539005938</c:v>
                </c:pt>
                <c:pt idx="113">
                  <c:v>0.1832720055486734</c:v>
                </c:pt>
                <c:pt idx="114">
                  <c:v>0.17793808111226342</c:v>
                </c:pt>
                <c:pt idx="115">
                  <c:v>0.1728970521216386</c:v>
                </c:pt>
                <c:pt idx="116">
                  <c:v>0.16815517184109866</c:v>
                </c:pt>
                <c:pt idx="117">
                  <c:v>0.1637169411029255</c:v>
                </c:pt>
                <c:pt idx="118">
                  <c:v>0.15958527848918022</c:v>
                </c:pt>
                <c:pt idx="119">
                  <c:v>0.15576169207298093</c:v>
                </c:pt>
                <c:pt idx="120">
                  <c:v>0.1522464500494833</c:v>
                </c:pt>
                <c:pt idx="121">
                  <c:v>0.149038747735514</c:v>
                </c:pt>
                <c:pt idx="122">
                  <c:v>0.14613686859305422</c:v>
                </c:pt>
                <c:pt idx="123">
                  <c:v>0.14353833713256892</c:v>
                </c:pt>
                <c:pt idx="124">
                  <c:v>0.14124006177440826</c:v>
                </c:pt>
                <c:pt idx="125">
                  <c:v>0.13923846598677667</c:v>
                </c:pt>
                <c:pt idx="126">
                  <c:v>0.137529606273594</c:v>
                </c:pt>
                <c:pt idx="127">
                  <c:v>0.13610927585133648</c:v>
                </c:pt>
                <c:pt idx="128">
                  <c:v>0.13497309312697794</c:v>
                </c:pt>
                <c:pt idx="129">
                  <c:v>0.134116574365766</c:v>
                </c:pt>
                <c:pt idx="130">
                  <c:v>0.13353519021410407</c:v>
                </c:pt>
                <c:pt idx="131">
                  <c:v>0.1332244060156861</c:v>
                </c:pt>
                <c:pt idx="132">
                  <c:v>0.13317970612477156</c:v>
                </c:pt>
                <c:pt idx="133">
                  <c:v>0.13339660267578013</c:v>
                </c:pt>
                <c:pt idx="134">
                  <c:v>0.13387062951010786</c:v>
                </c:pt>
                <c:pt idx="135">
                  <c:v>0.13459732218631512</c:v>
                </c:pt>
                <c:pt idx="136">
                  <c:v>0.13557218520598535</c:v>
                </c:pt>
                <c:pt idx="137">
                  <c:v>0.1367906477722522</c:v>
                </c:pt>
                <c:pt idx="138">
                  <c:v>0.13824800955919353</c:v>
                </c:pt>
                <c:pt idx="139">
                  <c:v>0.13993937810632162</c:v>
                </c:pt>
                <c:pt idx="140">
                  <c:v>0.14185959956186858</c:v>
                </c:pt>
                <c:pt idx="141">
                  <c:v>0.14400318458052128</c:v>
                </c:pt>
                <c:pt idx="142">
                  <c:v>0.14636423123505093</c:v>
                </c:pt>
                <c:pt idx="143">
                  <c:v>0.148936346826679</c:v>
                </c:pt>
                <c:pt idx="144">
                  <c:v>0.15171257047612935</c:v>
                </c:pt>
                <c:pt idx="145">
                  <c:v>0.15468529834663042</c:v>
                </c:pt>
                <c:pt idx="146">
                  <c:v>0.157846213292483</c:v>
                </c:pt>
                <c:pt idx="147">
                  <c:v>0.1611862206433725</c:v>
                </c:pt>
                <c:pt idx="148">
                  <c:v>0.16469539172689093</c:v>
                </c:pt>
                <c:pt idx="149">
                  <c:v>0.1683629166015069</c:v>
                </c:pt>
                <c:pt idx="150">
                  <c:v>0.17217706732157742</c:v>
                </c:pt>
                <c:pt idx="151">
                  <c:v>0.1761251728872268</c:v>
                </c:pt>
                <c:pt idx="152">
                  <c:v>0.18019360684753177</c:v>
                </c:pt>
                <c:pt idx="153">
                  <c:v>0.18436778832816833</c:v>
                </c:pt>
                <c:pt idx="154">
                  <c:v>0.18863219704730483</c:v>
                </c:pt>
                <c:pt idx="155">
                  <c:v>0.1929704026690286</c:v>
                </c:pt>
                <c:pt idx="156">
                  <c:v>0.1973651086249489</c:v>
                </c:pt>
                <c:pt idx="157">
                  <c:v>0.2017982103148872</c:v>
                </c:pt>
                <c:pt idx="158">
                  <c:v>0.20625086737973164</c:v>
                </c:pt>
                <c:pt idx="159">
                  <c:v>0.21070358952659693</c:v>
                </c:pt>
                <c:pt idx="160">
                  <c:v>0.2151363351812406</c:v>
                </c:pt>
                <c:pt idx="161">
                  <c:v>0.21952862204801565</c:v>
                </c:pt>
                <c:pt idx="162">
                  <c:v>0.2238596484760806</c:v>
                </c:pt>
                <c:pt idx="163">
                  <c:v>0.22810842436452686</c:v>
                </c:pt>
                <c:pt idx="164">
                  <c:v>0.23225391019074101</c:v>
                </c:pt>
                <c:pt idx="165">
                  <c:v>0.23627516261757608</c:v>
                </c:pt>
                <c:pt idx="166">
                  <c:v>0.24015148502749112</c:v>
                </c:pt>
                <c:pt idx="167">
                  <c:v>0.2438625812470514</c:v>
                </c:pt>
                <c:pt idx="168">
                  <c:v>0.24738871066416196</c:v>
                </c:pt>
                <c:pt idx="169">
                  <c:v>0.2507108429038798</c:v>
                </c:pt>
                <c:pt idx="170">
                  <c:v>0.25381081021702945</c:v>
                </c:pt>
                <c:pt idx="171">
                  <c:v>0.2566714557492305</c:v>
                </c:pt>
                <c:pt idx="172">
                  <c:v>0.2592767758960918</c:v>
                </c:pt>
                <c:pt idx="173">
                  <c:v>0.26161205501268664</c:v>
                </c:pt>
                <c:pt idx="174">
                  <c:v>0.2636639908310708</c:v>
                </c:pt>
                <c:pt idx="175">
                  <c:v>0.26542080904741944</c:v>
                </c:pt>
                <c:pt idx="176">
                  <c:v>0.26687236566878747</c:v>
                </c:pt>
                <c:pt idx="177">
                  <c:v>0.26801023585685557</c:v>
                </c:pt>
                <c:pt idx="178">
                  <c:v>0.2688277881702829</c:v>
                </c:pt>
                <c:pt idx="179">
                  <c:v>0.2693202432862449</c:v>
                </c:pt>
                <c:pt idx="180">
                  <c:v>0.26948471647299166</c:v>
                </c:pt>
              </c:numCache>
            </c:numRef>
          </c:yVal>
          <c:smooth val="1"/>
        </c:ser>
        <c:ser>
          <c:idx val="1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Experimental!$A$9:$A$101</c:f>
              <c:numCache>
                <c:ptCount val="93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105</c:v>
                </c:pt>
                <c:pt idx="14">
                  <c:v>120</c:v>
                </c:pt>
                <c:pt idx="15">
                  <c:v>134</c:v>
                </c:pt>
              </c:numCache>
            </c:numRef>
          </c:xVal>
          <c:yVal>
            <c:numRef>
              <c:f>Experimental!$C$9:$C$101</c:f>
              <c:numCache>
                <c:ptCount val="93"/>
                <c:pt idx="0">
                  <c:v>0.36317689530685926</c:v>
                </c:pt>
                <c:pt idx="1">
                  <c:v>0.24072202166064985</c:v>
                </c:pt>
                <c:pt idx="2">
                  <c:v>0.16797833935018047</c:v>
                </c:pt>
                <c:pt idx="3">
                  <c:v>0.1324909747292419</c:v>
                </c:pt>
                <c:pt idx="4">
                  <c:v>0.1555956678700361</c:v>
                </c:pt>
                <c:pt idx="5">
                  <c:v>0.18649819494584838</c:v>
                </c:pt>
                <c:pt idx="6">
                  <c:v>0.2655234657039712</c:v>
                </c:pt>
                <c:pt idx="7">
                  <c:v>0.25101083032490973</c:v>
                </c:pt>
                <c:pt idx="8">
                  <c:v>0.3052707581227437</c:v>
                </c:pt>
                <c:pt idx="9">
                  <c:v>0.3104693140794224</c:v>
                </c:pt>
                <c:pt idx="10">
                  <c:v>0.3389530685920577</c:v>
                </c:pt>
                <c:pt idx="11">
                  <c:v>0.30877256317689533</c:v>
                </c:pt>
                <c:pt idx="12">
                  <c:v>0.3192779783393502</c:v>
                </c:pt>
                <c:pt idx="13">
                  <c:v>0.25057761732851985</c:v>
                </c:pt>
                <c:pt idx="14">
                  <c:v>0.198014440433213</c:v>
                </c:pt>
                <c:pt idx="15">
                  <c:v>0.16935018050541514</c:v>
                </c:pt>
              </c:numCache>
            </c:numRef>
          </c:yVal>
          <c:smooth val="1"/>
        </c:ser>
        <c:axId val="45647975"/>
        <c:axId val="8178592"/>
      </c:scatterChart>
      <c:valAx>
        <c:axId val="45647975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q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 [deg]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8178592"/>
        <c:crosses val="autoZero"/>
        <c:crossBetween val="midCat"/>
        <c:dispUnits/>
        <c:majorUnit val="30"/>
      </c:valAx>
      <c:valAx>
        <c:axId val="817859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DCS [Å2]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64797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425"/>
          <c:y val="0.0165"/>
          <c:w val="0.919"/>
          <c:h val="0.9072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Experimental!$A$9:$A$101</c:f>
              <c:numCache>
                <c:ptCount val="93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105</c:v>
                </c:pt>
                <c:pt idx="14">
                  <c:v>120</c:v>
                </c:pt>
                <c:pt idx="15">
                  <c:v>134</c:v>
                </c:pt>
              </c:numCache>
            </c:numRef>
          </c:xVal>
          <c:yVal>
            <c:numRef>
              <c:f>Experimental!$D$9:$D$101</c:f>
              <c:numCache>
                <c:ptCount val="93"/>
                <c:pt idx="0">
                  <c:v>-0.4398817883445399</c:v>
                </c:pt>
                <c:pt idx="1">
                  <c:v>-0.6184841779084808</c:v>
                </c:pt>
                <c:pt idx="2">
                  <c:v>-0.7747467165311812</c:v>
                </c:pt>
                <c:pt idx="3">
                  <c:v>-0.8778137048123591</c:v>
                </c:pt>
                <c:pt idx="4">
                  <c:v>-0.808002498903717</c:v>
                </c:pt>
                <c:pt idx="5">
                  <c:v>-0.7293253672271501</c:v>
                </c:pt>
                <c:pt idx="6">
                  <c:v>-0.5758970920008996</c:v>
                </c:pt>
                <c:pt idx="7">
                  <c:v>-0.6003075396788329</c:v>
                </c:pt>
                <c:pt idx="8">
                  <c:v>-0.5153147947650787</c:v>
                </c:pt>
                <c:pt idx="9">
                  <c:v>-0.5079813178208807</c:v>
                </c:pt>
                <c:pt idx="10">
                  <c:v>-0.46986043000482514</c:v>
                </c:pt>
                <c:pt idx="11">
                  <c:v>-0.5103612970353261</c:v>
                </c:pt>
                <c:pt idx="12">
                  <c:v>-0.49583103515777227</c:v>
                </c:pt>
                <c:pt idx="13">
                  <c:v>-0.6010577246620892</c:v>
                </c:pt>
                <c:pt idx="14">
                  <c:v>-0.7033031371537186</c:v>
                </c:pt>
                <c:pt idx="15">
                  <c:v>-0.7712143361172903</c:v>
                </c:pt>
              </c:numCache>
            </c:numRef>
          </c:yVal>
          <c:smooth val="1"/>
        </c:ser>
        <c:ser>
          <c:idx val="1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Calculations!$A$11:$A$191</c:f>
              <c:numCach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Calculations!$R$11:$R$191</c:f>
              <c:numCache>
                <c:ptCount val="181"/>
                <c:pt idx="0">
                  <c:v>0.0960570088927818</c:v>
                </c:pt>
                <c:pt idx="1">
                  <c:v>0.0955335751455562</c:v>
                </c:pt>
                <c:pt idx="2">
                  <c:v>0.09396244539864382</c:v>
                </c:pt>
                <c:pt idx="3">
                  <c:v>0.09134112898364877</c:v>
                </c:pt>
                <c:pt idx="4">
                  <c:v>0.087665457561218</c:v>
                </c:pt>
                <c:pt idx="5">
                  <c:v>0.08292955910900221</c:v>
                </c:pt>
                <c:pt idx="6">
                  <c:v>0.07712582115698723</c:v>
                </c:pt>
                <c:pt idx="7">
                  <c:v>0.07024484292307874</c:v>
                </c:pt>
                <c:pt idx="8">
                  <c:v>0.06227537590448851</c:v>
                </c:pt>
                <c:pt idx="9">
                  <c:v>0.05320425238605343</c:v>
                </c:pt>
                <c:pt idx="10">
                  <c:v>0.043016301237751714</c:v>
                </c:pt>
                <c:pt idx="11">
                  <c:v>0.031694250294560515</c:v>
                </c:pt>
                <c:pt idx="12">
                  <c:v>0.019218614548887025</c:v>
                </c:pt>
                <c:pt idx="13">
                  <c:v>0.005567569348861825</c:v>
                </c:pt>
                <c:pt idx="14">
                  <c:v>-0.009283192200767848</c:v>
                </c:pt>
                <c:pt idx="15">
                  <c:v>-0.025360618373256878</c:v>
                </c:pt>
                <c:pt idx="16">
                  <c:v>-0.04269447507023956</c:v>
                </c:pt>
                <c:pt idx="17">
                  <c:v>-0.0613175394723292</c:v>
                </c:pt>
                <c:pt idx="18">
                  <c:v>-0.08126581087496045</c:v>
                </c:pt>
                <c:pt idx="19">
                  <c:v>-0.1025787376959463</c:v>
                </c:pt>
                <c:pt idx="20">
                  <c:v>-0.12529945840461154</c:v>
                </c:pt>
                <c:pt idx="21">
                  <c:v>-0.14947505224524255</c:v>
                </c:pt>
                <c:pt idx="22">
                  <c:v>-0.1751567928142171</c:v>
                </c:pt>
                <c:pt idx="23">
                  <c:v>-0.20240039336725452</c:v>
                </c:pt>
                <c:pt idx="24">
                  <c:v>-0.23126622654415196</c:v>
                </c:pt>
                <c:pt idx="25">
                  <c:v>-0.2618194920649626</c:v>
                </c:pt>
                <c:pt idx="26">
                  <c:v>-0.2941302924873964</c:v>
                </c:pt>
                <c:pt idx="27">
                  <c:v>-0.32827355726711904</c:v>
                </c:pt>
                <c:pt idx="28">
                  <c:v>-0.36432872608717587</c:v>
                </c:pt>
                <c:pt idx="29">
                  <c:v>-0.40237905921167955</c:v>
                </c:pt>
                <c:pt idx="30">
                  <c:v>-0.44251037881821514</c:v>
                </c:pt>
                <c:pt idx="31">
                  <c:v>-0.48480895113067707</c:v>
                </c:pt>
                <c:pt idx="32">
                  <c:v>-0.5293580806618485</c:v>
                </c:pt>
                <c:pt idx="33">
                  <c:v>-0.5762327852839985</c:v>
                </c:pt>
                <c:pt idx="34">
                  <c:v>-0.6254916279336754</c:v>
                </c:pt>
                <c:pt idx="35">
                  <c:v>-0.6771643659915525</c:v>
                </c:pt>
                <c:pt idx="36">
                  <c:v>-0.7312335135897634</c:v>
                </c:pt>
                <c:pt idx="37">
                  <c:v>-0.7876071923170906</c:v>
                </c:pt>
                <c:pt idx="38">
                  <c:v>-0.8460798558756322</c:v>
                </c:pt>
                <c:pt idx="39">
                  <c:v>-0.9062769207192652</c:v>
                </c:pt>
                <c:pt idx="40">
                  <c:v>-0.9675798142496008</c:v>
                </c:pt>
                <c:pt idx="41">
                  <c:v>-1.029031183278519</c:v>
                </c:pt>
                <c:pt idx="42">
                  <c:v>-1.0892290492936323</c:v>
                </c:pt>
                <c:pt idx="43">
                  <c:v>-1.146237486567013</c:v>
                </c:pt>
                <c:pt idx="44">
                  <c:v>-1.1975710655036345</c:v>
                </c:pt>
                <c:pt idx="45">
                  <c:v>-1.2403393443617607</c:v>
                </c:pt>
                <c:pt idx="46">
                  <c:v>-1.2716298278107385</c:v>
                </c:pt>
                <c:pt idx="47">
                  <c:v>-1.2891130095716063</c:v>
                </c:pt>
                <c:pt idx="48">
                  <c:v>-1.291676466276176</c:v>
                </c:pt>
                <c:pt idx="49">
                  <c:v>-1.279772945870013</c:v>
                </c:pt>
                <c:pt idx="50">
                  <c:v>-1.255275064547318</c:v>
                </c:pt>
                <c:pt idx="51">
                  <c:v>-1.2209257604390737</c:v>
                </c:pt>
                <c:pt idx="52">
                  <c:v>-1.1796863193929803</c:v>
                </c:pt>
                <c:pt idx="53">
                  <c:v>-1.1342463791462625</c:v>
                </c:pt>
                <c:pt idx="54">
                  <c:v>-1.0867831520834954</c:v>
                </c:pt>
                <c:pt idx="55">
                  <c:v>-1.0389195315519217</c:v>
                </c:pt>
                <c:pt idx="56">
                  <c:v>-0.9917906037469387</c:v>
                </c:pt>
                <c:pt idx="57">
                  <c:v>-0.9461472597341046</c:v>
                </c:pt>
                <c:pt idx="58">
                  <c:v>-0.9024576486145112</c:v>
                </c:pt>
                <c:pt idx="59">
                  <c:v>-0.8609909869845404</c:v>
                </c:pt>
                <c:pt idx="60">
                  <c:v>-0.8218810244430054</c:v>
                </c:pt>
                <c:pt idx="61">
                  <c:v>-0.7851717437953062</c:v>
                </c:pt>
                <c:pt idx="62">
                  <c:v>-0.750849257467724</c:v>
                </c:pt>
                <c:pt idx="63">
                  <c:v>-0.7188636133364844</c:v>
                </c:pt>
                <c:pt idx="64">
                  <c:v>-0.689143476881802</c:v>
                </c:pt>
                <c:pt idx="65">
                  <c:v>-0.6616058875381194</c:v>
                </c:pt>
                <c:pt idx="66">
                  <c:v>-0.6361626522197402</c:v>
                </c:pt>
                <c:pt idx="67">
                  <c:v>-0.6127244619993915</c:v>
                </c:pt>
                <c:pt idx="68">
                  <c:v>-0.5912034764919766</c:v>
                </c:pt>
                <c:pt idx="69">
                  <c:v>-0.5715148825616232</c:v>
                </c:pt>
                <c:pt idx="70">
                  <c:v>-0.5535777706170951</c:v>
                </c:pt>
                <c:pt idx="71">
                  <c:v>-0.5373155605110757</c:v>
                </c:pt>
                <c:pt idx="72">
                  <c:v>-0.5226561335888924</c:v>
                </c:pt>
                <c:pt idx="73">
                  <c:v>-0.5095317763071104</c:v>
                </c:pt>
                <c:pt idx="74">
                  <c:v>-0.49787900620914716</c:v>
                </c:pt>
                <c:pt idx="75">
                  <c:v>-0.48763832756849057</c:v>
                </c:pt>
                <c:pt idx="76">
                  <c:v>-0.47875394808448657</c:v>
                </c:pt>
                <c:pt idx="77">
                  <c:v>-0.47117347720863434</c:v>
                </c:pt>
                <c:pt idx="78">
                  <c:v>-0.4648476193494453</c:v>
                </c:pt>
                <c:pt idx="79">
                  <c:v>-0.4597298702418456</c:v>
                </c:pt>
                <c:pt idx="80">
                  <c:v>-0.45577622142113755</c:v>
                </c:pt>
                <c:pt idx="81">
                  <c:v>-0.4529448755011188</c:v>
                </c:pt>
                <c:pt idx="82">
                  <c:v>-0.4511959734732692</c:v>
                </c:pt>
                <c:pt idx="83">
                  <c:v>-0.4504913342815706</c:v>
                </c:pt>
                <c:pt idx="84">
                  <c:v>-0.45079420632313777</c:v>
                </c:pt>
                <c:pt idx="85">
                  <c:v>-0.4520690301674339</c:v>
                </c:pt>
                <c:pt idx="86">
                  <c:v>-0.4542812116005058</c:v>
                </c:pt>
                <c:pt idx="87">
                  <c:v>-0.4573969040338593</c:v>
                </c:pt>
                <c:pt idx="88">
                  <c:v>-0.4613827993353735</c:v>
                </c:pt>
                <c:pt idx="89">
                  <c:v>-0.4662059262188198</c:v>
                </c:pt>
                <c:pt idx="90">
                  <c:v>-0.4718334554538792</c:v>
                </c:pt>
                <c:pt idx="91">
                  <c:v>-0.4782325113204017</c:v>
                </c:pt>
                <c:pt idx="92">
                  <c:v>-0.48536998892319083</c:v>
                </c:pt>
                <c:pt idx="93">
                  <c:v>-0.49321237720350675</c:v>
                </c:pt>
                <c:pt idx="94">
                  <c:v>-0.5017255877289556</c:v>
                </c:pt>
                <c:pt idx="95">
                  <c:v>-0.5108747896135221</c:v>
                </c:pt>
                <c:pt idx="96">
                  <c:v>-0.5206242512132858</c:v>
                </c:pt>
                <c:pt idx="97">
                  <c:v>-0.5309371895595619</c:v>
                </c:pt>
                <c:pt idx="98">
                  <c:v>-0.5417756288274614</c:v>
                </c:pt>
                <c:pt idx="99">
                  <c:v>-0.5531002694903049</c:v>
                </c:pt>
                <c:pt idx="100">
                  <c:v>-0.5648703701729161</c:v>
                </c:pt>
                <c:pt idx="101">
                  <c:v>-0.5770436445809602</c:v>
                </c:pt>
                <c:pt idx="102">
                  <c:v>-0.5895761762374017</c:v>
                </c:pt>
                <c:pt idx="103">
                  <c:v>-0.6024223540855574</c:v>
                </c:pt>
                <c:pt idx="104">
                  <c:v>-0.6155348323021199</c:v>
                </c:pt>
                <c:pt idx="105">
                  <c:v>-0.6288645178801375</c:v>
                </c:pt>
                <c:pt idx="106">
                  <c:v>-0.642360589665198</c:v>
                </c:pt>
                <c:pt idx="107">
                  <c:v>-0.655970552529198</c:v>
                </c:pt>
                <c:pt idx="108">
                  <c:v>-0.6696403302153288</c:v>
                </c:pt>
                <c:pt idx="109">
                  <c:v>-0.6833144000560645</c:v>
                </c:pt>
                <c:pt idx="110">
                  <c:v>-0.696935972227386</c:v>
                </c:pt>
                <c:pt idx="111">
                  <c:v>-0.7104472154381256</c:v>
                </c:pt>
                <c:pt idx="112">
                  <c:v>-0.7237895299543663</c:v>
                </c:pt>
                <c:pt idx="113">
                  <c:v>-0.7369038676304236</c:v>
                </c:pt>
                <c:pt idx="114">
                  <c:v>-0.7497310971826626</c:v>
                </c:pt>
                <c:pt idx="115">
                  <c:v>-0.7622124113427325</c:v>
                </c:pt>
                <c:pt idx="116">
                  <c:v>-0.7742897708262465</c:v>
                </c:pt>
                <c:pt idx="117">
                  <c:v>-0.7859063783349199</c:v>
                </c:pt>
                <c:pt idx="118">
                  <c:v>-0.7970071741745091</c:v>
                </c:pt>
                <c:pt idx="119">
                  <c:v>-0.8075393436274243</c:v>
                </c:pt>
                <c:pt idx="120">
                  <c:v>-0.817452825078631</c:v>
                </c:pt>
                <c:pt idx="121">
                  <c:v>-0.8267008071579822</c:v>
                </c:pt>
                <c:pt idx="122">
                  <c:v>-0.8352402029120246</c:v>
                </c:pt>
                <c:pt idx="123">
                  <c:v>-0.8430320893028986</c:v>
                </c:pt>
                <c:pt idx="124">
                  <c:v>-0.8500421011607759</c:v>
                </c:pt>
                <c:pt idx="125">
                  <c:v>-0.8562407700555741</c:v>
                </c:pt>
                <c:pt idx="126">
                  <c:v>-0.8616038003269137</c:v>
                </c:pt>
                <c:pt idx="127">
                  <c:v>-0.8661122766057929</c:v>
                </c:pt>
                <c:pt idx="128">
                  <c:v>-0.8697527994394654</c:v>
                </c:pt>
                <c:pt idx="129">
                  <c:v>-0.8725175479441175</c:v>
                </c:pt>
                <c:pt idx="130">
                  <c:v>-0.8744042706148362</c:v>
                </c:pt>
                <c:pt idx="131">
                  <c:v>-0.8754162073954381</c:v>
                </c:pt>
                <c:pt idx="132">
                  <c:v>-0.8755619477595193</c:v>
                </c:pt>
                <c:pt idx="133">
                  <c:v>-0.8748552308238918</c:v>
                </c:pt>
                <c:pt idx="134">
                  <c:v>-0.8733146943907243</c:v>
                </c:pt>
                <c:pt idx="135">
                  <c:v>-0.8709635803146821</c:v>
                </c:pt>
                <c:pt idx="136">
                  <c:v>-0.8678294037628641</c:v>
                </c:pt>
                <c:pt idx="137">
                  <c:v>-0.8639435938421125</c:v>
                </c:pt>
                <c:pt idx="138">
                  <c:v>-0.8593411127804554</c:v>
                </c:pt>
                <c:pt idx="139">
                  <c:v>-0.8540600604338323</c:v>
                </c:pt>
                <c:pt idx="140">
                  <c:v>-0.8481412704025892</c:v>
                </c:pt>
                <c:pt idx="141">
                  <c:v>-0.8416279035265929</c:v>
                </c:pt>
                <c:pt idx="142">
                  <c:v>-0.8345650440100241</c:v>
                </c:pt>
                <c:pt idx="143">
                  <c:v>-0.8269993029196161</c:v>
                </c:pt>
                <c:pt idx="144">
                  <c:v>-0.8189784333052866</c:v>
                </c:pt>
                <c:pt idx="145">
                  <c:v>-0.8105509607048927</c:v>
                </c:pt>
                <c:pt idx="146">
                  <c:v>-0.8017658323077491</c:v>
                </c:pt>
                <c:pt idx="147">
                  <c:v>-0.7926720875577932</c:v>
                </c:pt>
                <c:pt idx="148">
                  <c:v>-0.7833185524731209</c:v>
                </c:pt>
                <c:pt idx="149">
                  <c:v>-0.7737535594447512</c:v>
                </c:pt>
                <c:pt idx="150">
                  <c:v>-0.7640246937588566</c:v>
                </c:pt>
                <c:pt idx="151">
                  <c:v>-0.754178567572116</c:v>
                </c:pt>
                <c:pt idx="152">
                  <c:v>-0.744260621570567</c:v>
                </c:pt>
                <c:pt idx="153">
                  <c:v>-0.7343149540704991</c:v>
                </c:pt>
                <c:pt idx="154">
                  <c:v>-0.7243841768873828</c:v>
                </c:pt>
                <c:pt idx="155">
                  <c:v>-0.7145092969156662</c:v>
                </c:pt>
                <c:pt idx="156">
                  <c:v>-0.7047296220361999</c:v>
                </c:pt>
                <c:pt idx="157">
                  <c:v>-0.6950826897037437</c:v>
                </c:pt>
                <c:pt idx="158">
                  <c:v>-0.6856042163662115</c:v>
                </c:pt>
                <c:pt idx="159">
                  <c:v>-0.6763280657288012</c:v>
                </c:pt>
                <c:pt idx="160">
                  <c:v>-0.6672862337964016</c:v>
                </c:pt>
                <c:pt idx="161">
                  <c:v>-0.6585088486011592</c:v>
                </c:pt>
                <c:pt idx="162">
                  <c:v>-0.6500241825420167</c:v>
                </c:pt>
                <c:pt idx="163">
                  <c:v>-0.6418586753219174</c:v>
                </c:pt>
                <c:pt idx="164">
                  <c:v>-0.6340369655583601</c:v>
                </c:pt>
                <c:pt idx="165">
                  <c:v>-0.6265819292566105</c:v>
                </c:pt>
                <c:pt idx="166">
                  <c:v>-0.6195147234649491</c:v>
                </c:pt>
                <c:pt idx="167">
                  <c:v>-0.6128548335716142</c:v>
                </c:pt>
                <c:pt idx="168">
                  <c:v>-0.6066201228480723</c:v>
                </c:pt>
                <c:pt idx="169">
                  <c:v>-0.6008268829883646</c:v>
                </c:pt>
                <c:pt idx="170">
                  <c:v>-0.595489884535945</c:v>
                </c:pt>
                <c:pt idx="171">
                  <c:v>-0.5906224262248669</c:v>
                </c:pt>
                <c:pt idx="172">
                  <c:v>-0.5862363823894617</c:v>
                </c:pt>
                <c:pt idx="173">
                  <c:v>-0.5823422477144992</c:v>
                </c:pt>
                <c:pt idx="174">
                  <c:v>-0.5789491787056672</c:v>
                </c:pt>
                <c:pt idx="175">
                  <c:v>-0.5760650313578028</c:v>
                </c:pt>
                <c:pt idx="176">
                  <c:v>-0.5736963945860513</c:v>
                </c:pt>
                <c:pt idx="177">
                  <c:v>-0.5718486190635251</c:v>
                </c:pt>
                <c:pt idx="178">
                  <c:v>-0.5705258411790024</c:v>
                </c:pt>
                <c:pt idx="179">
                  <c:v>-0.5697310018907625</c:v>
                </c:pt>
                <c:pt idx="180">
                  <c:v>-0.5694658603090083</c:v>
                </c:pt>
              </c:numCache>
            </c:numRef>
          </c:yVal>
          <c:smooth val="1"/>
        </c:ser>
        <c:axId val="6498465"/>
        <c:axId val="58486186"/>
      </c:scatterChart>
      <c:valAx>
        <c:axId val="6498465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q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 [deg]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C0C0C0"/>
            </a:solidFill>
          </a:ln>
        </c:spPr>
        <c:crossAx val="58486186"/>
        <c:crosses val="autoZero"/>
        <c:crossBetween val="midCat"/>
        <c:dispUnits/>
        <c:majorUnit val="30"/>
      </c:valAx>
      <c:valAx>
        <c:axId val="584861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log (DCS [Å2])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49846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3366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"/>
          <c:y val="0"/>
          <c:w val="0.79575"/>
          <c:h val="1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Calculations!$I$4:$I$5</c:f>
              <c:numCache>
                <c:ptCount val="2"/>
                <c:pt idx="0">
                  <c:v>0</c:v>
                </c:pt>
                <c:pt idx="1">
                  <c:v>-0.8660254037844386</c:v>
                </c:pt>
              </c:numCache>
            </c:numRef>
          </c:xVal>
          <c:yVal>
            <c:numRef>
              <c:f>Calculations!$J$4:$J$5</c:f>
              <c:numCache>
                <c:ptCount val="2"/>
                <c:pt idx="0">
                  <c:v>0</c:v>
                </c:pt>
                <c:pt idx="1">
                  <c:v>-0.4999999999999999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Calculations!$K$4:$K$5</c:f>
              <c:numCache>
                <c:ptCount val="2"/>
                <c:pt idx="0">
                  <c:v>0</c:v>
                </c:pt>
                <c:pt idx="1">
                  <c:v>0.374606593415912</c:v>
                </c:pt>
              </c:numCache>
            </c:numRef>
          </c:xVal>
          <c:yVal>
            <c:numRef>
              <c:f>Calculations!$L$4:$L$5</c:f>
              <c:numCache>
                <c:ptCount val="2"/>
                <c:pt idx="0">
                  <c:v>0</c:v>
                </c:pt>
                <c:pt idx="1">
                  <c:v>-0.07281614543321258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Calculations!$O$4:$O$5</c:f>
              <c:numCache>
                <c:ptCount val="2"/>
                <c:pt idx="0">
                  <c:v>0</c:v>
                </c:pt>
                <c:pt idx="1">
                  <c:v>0.17364817766693033</c:v>
                </c:pt>
              </c:numCache>
            </c:numRef>
          </c:xVal>
          <c:yVal>
            <c:numRef>
              <c:f>Calculations!$P$4:$P$5</c:f>
              <c:numCache>
                <c:ptCount val="2"/>
                <c:pt idx="0">
                  <c:v>0</c:v>
                </c:pt>
                <c:pt idx="1">
                  <c:v>-0.01519224698779198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Calculations!$M$4:$M$5</c:f>
              <c:numCache>
                <c:ptCount val="2"/>
                <c:pt idx="0">
                  <c:v>0</c:v>
                </c:pt>
                <c:pt idx="1">
                  <c:v>0.3420201433256687</c:v>
                </c:pt>
              </c:numCache>
            </c:numRef>
          </c:xVal>
          <c:yVal>
            <c:numRef>
              <c:f>Calculations!$N$4:$N$5</c:f>
              <c:numCache>
                <c:ptCount val="2"/>
                <c:pt idx="0">
                  <c:v>0</c:v>
                </c:pt>
                <c:pt idx="1">
                  <c:v>-0.06030737921409157</c:v>
                </c:pt>
              </c:numCache>
            </c:numRef>
          </c:yVal>
          <c:smooth val="0"/>
        </c:ser>
        <c:ser>
          <c:idx val="4"/>
          <c:order val="4"/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Calculations!$W$11:$W$47</c:f>
              <c:numCache>
                <c:ptCount val="37"/>
                <c:pt idx="0">
                  <c:v>0</c:v>
                </c:pt>
                <c:pt idx="1">
                  <c:v>0.17364817766693033</c:v>
                </c:pt>
                <c:pt idx="2">
                  <c:v>0.3420201433256687</c:v>
                </c:pt>
                <c:pt idx="3">
                  <c:v>0.49999999999999994</c:v>
                </c:pt>
                <c:pt idx="4">
                  <c:v>0.6427876096865393</c:v>
                </c:pt>
                <c:pt idx="5">
                  <c:v>0.766044443118978</c:v>
                </c:pt>
                <c:pt idx="6">
                  <c:v>0.8660254037844386</c:v>
                </c:pt>
                <c:pt idx="7">
                  <c:v>0.9396926207859083</c:v>
                </c:pt>
                <c:pt idx="8">
                  <c:v>0.984807753012208</c:v>
                </c:pt>
                <c:pt idx="9">
                  <c:v>1</c:v>
                </c:pt>
                <c:pt idx="10">
                  <c:v>0.984807753012208</c:v>
                </c:pt>
                <c:pt idx="11">
                  <c:v>0.9396926207859084</c:v>
                </c:pt>
                <c:pt idx="12">
                  <c:v>0.8660254037844387</c:v>
                </c:pt>
                <c:pt idx="13">
                  <c:v>0.766044443118978</c:v>
                </c:pt>
                <c:pt idx="14">
                  <c:v>0.6427876096865395</c:v>
                </c:pt>
                <c:pt idx="15">
                  <c:v>0.49999999999999994</c:v>
                </c:pt>
                <c:pt idx="16">
                  <c:v>0.3420201433256689</c:v>
                </c:pt>
                <c:pt idx="17">
                  <c:v>0.1736481776669307</c:v>
                </c:pt>
                <c:pt idx="18">
                  <c:v>0</c:v>
                </c:pt>
                <c:pt idx="19">
                  <c:v>-0.17364817766693047</c:v>
                </c:pt>
                <c:pt idx="20">
                  <c:v>-0.34202014332566866</c:v>
                </c:pt>
                <c:pt idx="21">
                  <c:v>-0.5000000000000001</c:v>
                </c:pt>
                <c:pt idx="22">
                  <c:v>-0.6427876096865393</c:v>
                </c:pt>
                <c:pt idx="23">
                  <c:v>-0.7660444431189779</c:v>
                </c:pt>
                <c:pt idx="24">
                  <c:v>-0.8660254037844384</c:v>
                </c:pt>
                <c:pt idx="25">
                  <c:v>-0.9396926207859082</c:v>
                </c:pt>
                <c:pt idx="26">
                  <c:v>-0.984807753012208</c:v>
                </c:pt>
                <c:pt idx="27">
                  <c:v>-1</c:v>
                </c:pt>
                <c:pt idx="28">
                  <c:v>-0.9848077530122081</c:v>
                </c:pt>
                <c:pt idx="29">
                  <c:v>-0.9396926207859083</c:v>
                </c:pt>
                <c:pt idx="30">
                  <c:v>-0.8660254037844386</c:v>
                </c:pt>
                <c:pt idx="31">
                  <c:v>-0.7660444431189781</c:v>
                </c:pt>
                <c:pt idx="32">
                  <c:v>-0.6427876096865396</c:v>
                </c:pt>
                <c:pt idx="33">
                  <c:v>-0.5000000000000004</c:v>
                </c:pt>
                <c:pt idx="34">
                  <c:v>-0.34202014332566943</c:v>
                </c:pt>
                <c:pt idx="35">
                  <c:v>-0.1736481776669304</c:v>
                </c:pt>
                <c:pt idx="36">
                  <c:v>0</c:v>
                </c:pt>
              </c:numCache>
            </c:numRef>
          </c:xVal>
          <c:yVal>
            <c:numRef>
              <c:f>Calculations!$X$11:$X$47</c:f>
              <c:numCache>
                <c:ptCount val="37"/>
                <c:pt idx="0">
                  <c:v>0</c:v>
                </c:pt>
                <c:pt idx="1">
                  <c:v>-0.01519224698779198</c:v>
                </c:pt>
                <c:pt idx="2">
                  <c:v>-0.06030737921409157</c:v>
                </c:pt>
                <c:pt idx="3">
                  <c:v>-0.1339745962155613</c:v>
                </c:pt>
                <c:pt idx="4">
                  <c:v>-0.233955556881022</c:v>
                </c:pt>
                <c:pt idx="5">
                  <c:v>-0.35721239031346064</c:v>
                </c:pt>
                <c:pt idx="6">
                  <c:v>-0.4999999999999999</c:v>
                </c:pt>
                <c:pt idx="7">
                  <c:v>-0.6579798566743311</c:v>
                </c:pt>
                <c:pt idx="8">
                  <c:v>-0.8263518223330696</c:v>
                </c:pt>
                <c:pt idx="9">
                  <c:v>-0.9999999999999999</c:v>
                </c:pt>
                <c:pt idx="10">
                  <c:v>-1.1736481776669303</c:v>
                </c:pt>
                <c:pt idx="11">
                  <c:v>-1.3420201433256687</c:v>
                </c:pt>
                <c:pt idx="12">
                  <c:v>-1.4999999999999998</c:v>
                </c:pt>
                <c:pt idx="13">
                  <c:v>-1.6427876096865393</c:v>
                </c:pt>
                <c:pt idx="14">
                  <c:v>-1.766044443118978</c:v>
                </c:pt>
                <c:pt idx="15">
                  <c:v>-1.8660254037844388</c:v>
                </c:pt>
                <c:pt idx="16">
                  <c:v>-1.9396926207859084</c:v>
                </c:pt>
                <c:pt idx="17">
                  <c:v>-1.9848077530122081</c:v>
                </c:pt>
                <c:pt idx="18">
                  <c:v>-2</c:v>
                </c:pt>
                <c:pt idx="19">
                  <c:v>-1.9848077530122081</c:v>
                </c:pt>
                <c:pt idx="20">
                  <c:v>-1.9396926207859084</c:v>
                </c:pt>
                <c:pt idx="21">
                  <c:v>-1.8660254037844386</c:v>
                </c:pt>
                <c:pt idx="22">
                  <c:v>-1.766044443118978</c:v>
                </c:pt>
                <c:pt idx="23">
                  <c:v>-1.6427876096865395</c:v>
                </c:pt>
                <c:pt idx="24">
                  <c:v>-1.5000000000000004</c:v>
                </c:pt>
                <c:pt idx="25">
                  <c:v>-1.3420201433256693</c:v>
                </c:pt>
                <c:pt idx="26">
                  <c:v>-1.1736481776669303</c:v>
                </c:pt>
                <c:pt idx="27">
                  <c:v>-1.0000000000000002</c:v>
                </c:pt>
                <c:pt idx="28">
                  <c:v>-0.82635182233307</c:v>
                </c:pt>
                <c:pt idx="29">
                  <c:v>-0.657979856674331</c:v>
                </c:pt>
                <c:pt idx="30">
                  <c:v>-0.4999999999999999</c:v>
                </c:pt>
                <c:pt idx="31">
                  <c:v>-0.35721239031346075</c:v>
                </c:pt>
                <c:pt idx="32">
                  <c:v>-0.2339555568810222</c:v>
                </c:pt>
                <c:pt idx="33">
                  <c:v>-0.13397459621556163</c:v>
                </c:pt>
                <c:pt idx="34">
                  <c:v>-0.060307379214091905</c:v>
                </c:pt>
                <c:pt idx="35">
                  <c:v>-0.01519224698779198</c:v>
                </c:pt>
                <c:pt idx="36">
                  <c:v>0</c:v>
                </c:pt>
              </c:numCache>
            </c:numRef>
          </c:yVal>
          <c:smooth val="1"/>
        </c:ser>
        <c:axId val="56613627"/>
        <c:axId val="39760596"/>
      </c:scatterChart>
      <c:valAx>
        <c:axId val="56613627"/>
        <c:scaling>
          <c:orientation val="minMax"/>
          <c:max val="1"/>
          <c:min val="-1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noFill/>
          </a:ln>
        </c:spPr>
        <c:txPr>
          <a:bodyPr/>
          <a:lstStyle/>
          <a:p>
            <a:pPr>
              <a:defRPr lang="en-US" cap="none" sz="875" b="0" i="0" u="none" baseline="0">
                <a:latin typeface="Arial CE"/>
                <a:ea typeface="Arial CE"/>
                <a:cs typeface="Arial CE"/>
              </a:defRPr>
            </a:pPr>
          </a:p>
        </c:txPr>
        <c:crossAx val="39760596"/>
        <c:crosses val="autoZero"/>
        <c:crossBetween val="midCat"/>
        <c:dispUnits/>
      </c:valAx>
      <c:valAx>
        <c:axId val="39760596"/>
        <c:scaling>
          <c:orientation val="minMax"/>
          <c:max val="0"/>
          <c:min val="-2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8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6613627"/>
        <c:crosses val="autoZero"/>
        <c:crossBetween val="midCat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4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pozytony</a:t>
            </a:r>
          </a:p>
        </c:rich>
      </c:tx>
      <c:layout>
        <c:manualLayout>
          <c:xMode val="factor"/>
          <c:yMode val="factor"/>
          <c:x val="-0.01075"/>
          <c:y val="0.04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975"/>
          <c:w val="0.91475"/>
          <c:h val="0.78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Results!$I$7</c:f>
              <c:strCache>
                <c:ptCount val="1"/>
                <c:pt idx="0">
                  <c:v>delta0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8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numRef>
              <c:f>Results!$H$8:$H$10</c:f>
              <c:numCache>
                <c:ptCount val="3"/>
                <c:pt idx="0">
                  <c:v>5</c:v>
                </c:pt>
                <c:pt idx="1">
                  <c:v>8.7</c:v>
                </c:pt>
                <c:pt idx="2">
                  <c:v>15</c:v>
                </c:pt>
              </c:numCache>
            </c:numRef>
          </c:xVal>
          <c:yVal>
            <c:numRef>
              <c:f>Results!$I$8:$I$10</c:f>
              <c:numCache>
                <c:ptCount val="3"/>
                <c:pt idx="0">
                  <c:v>15</c:v>
                </c:pt>
                <c:pt idx="1">
                  <c:v>31</c:v>
                </c:pt>
                <c:pt idx="2">
                  <c:v>46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Results!$J$7</c:f>
              <c:strCache>
                <c:ptCount val="1"/>
                <c:pt idx="0">
                  <c:v>delta1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FF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numRef>
              <c:f>Results!$H$8:$H$10</c:f>
              <c:numCache>
                <c:ptCount val="3"/>
                <c:pt idx="0">
                  <c:v>5</c:v>
                </c:pt>
                <c:pt idx="1">
                  <c:v>8.7</c:v>
                </c:pt>
                <c:pt idx="2">
                  <c:v>15</c:v>
                </c:pt>
              </c:numCache>
            </c:numRef>
          </c:xVal>
          <c:yVal>
            <c:numRef>
              <c:f>Results!$J$8:$J$10</c:f>
              <c:numCache>
                <c:ptCount val="3"/>
                <c:pt idx="0">
                  <c:v>-15</c:v>
                </c:pt>
                <c:pt idx="1">
                  <c:v>-16</c:v>
                </c:pt>
                <c:pt idx="2">
                  <c:v>-15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Results!$K$7</c:f>
              <c:strCache>
                <c:ptCount val="1"/>
                <c:pt idx="0">
                  <c:v>delta2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8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numRef>
              <c:f>Results!$H$8:$H$10</c:f>
              <c:numCache>
                <c:ptCount val="3"/>
                <c:pt idx="0">
                  <c:v>5</c:v>
                </c:pt>
                <c:pt idx="1">
                  <c:v>8.7</c:v>
                </c:pt>
                <c:pt idx="2">
                  <c:v>15</c:v>
                </c:pt>
              </c:numCache>
            </c:numRef>
          </c:xVal>
          <c:yVal>
            <c:numRef>
              <c:f>Results!$K$8:$K$10</c:f>
              <c:numCache>
                <c:ptCount val="3"/>
                <c:pt idx="0">
                  <c:v>-7</c:v>
                </c:pt>
                <c:pt idx="1">
                  <c:v>-3</c:v>
                </c:pt>
                <c:pt idx="2">
                  <c:v>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Results!$L$7</c:f>
              <c:strCache>
                <c:ptCount val="1"/>
                <c:pt idx="0">
                  <c:v>delta3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/>
            </c:trendlineLbl>
          </c:trendline>
          <c:xVal>
            <c:numRef>
              <c:f>Results!$H$8:$H$10</c:f>
              <c:numCache>
                <c:ptCount val="3"/>
                <c:pt idx="0">
                  <c:v>5</c:v>
                </c:pt>
                <c:pt idx="1">
                  <c:v>8.7</c:v>
                </c:pt>
                <c:pt idx="2">
                  <c:v>15</c:v>
                </c:pt>
              </c:numCache>
            </c:numRef>
          </c:xVal>
          <c:yVal>
            <c:numRef>
              <c:f>Results!$L$8:$L$10</c:f>
              <c:numCache>
                <c:ptCount val="3"/>
                <c:pt idx="0">
                  <c:v>-2</c:v>
                </c:pt>
                <c:pt idx="1">
                  <c:v>-6</c:v>
                </c:pt>
                <c:pt idx="2">
                  <c:v>-12</c:v>
                </c:pt>
              </c:numCache>
            </c:numRef>
          </c:yVal>
          <c:smooth val="1"/>
        </c:ser>
        <c:axId val="22301045"/>
        <c:axId val="66491678"/>
      </c:scatterChart>
      <c:valAx>
        <c:axId val="22301045"/>
        <c:scaling>
          <c:orientation val="minMax"/>
          <c:max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E [eV]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491678"/>
        <c:crossesAt val="-50"/>
        <c:crossBetween val="midCat"/>
        <c:dispUnits/>
      </c:valAx>
      <c:valAx>
        <c:axId val="66491678"/>
        <c:scaling>
          <c:orientation val="minMax"/>
          <c:max val="5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delta [pewnie w deg]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301045"/>
        <c:crosses val="autoZero"/>
        <c:crossBetween val="midCat"/>
        <c:dispUnits/>
        <c:majorUnit val="2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t"/>
      <c:layout>
        <c:manualLayout>
          <c:xMode val="edge"/>
          <c:yMode val="edge"/>
          <c:x val="0.64925"/>
          <c:y val="0"/>
          <c:w val="0.3445"/>
          <c:h val="0.183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.0165"/>
          <c:w val="0.926"/>
          <c:h val="0.9155"/>
        </c:manualLayout>
      </c:layout>
      <c:scatterChart>
        <c:scatterStyle val="smoothMarker"/>
        <c:varyColors val="0"/>
        <c:ser>
          <c:idx val="9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Calculations!$A$11:$A$191</c:f>
              <c:numCach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Calculations!$Q$11:$Q$191</c:f>
              <c:numCache>
                <c:ptCount val="181"/>
                <c:pt idx="0">
                  <c:v>1.2475472663133576</c:v>
                </c:pt>
                <c:pt idx="1">
                  <c:v>1.2460445647910117</c:v>
                </c:pt>
                <c:pt idx="2">
                  <c:v>1.2415449432501595</c:v>
                </c:pt>
                <c:pt idx="3">
                  <c:v>1.234073791077083</c:v>
                </c:pt>
                <c:pt idx="4">
                  <c:v>1.2236732254205642</c:v>
                </c:pt>
                <c:pt idx="5">
                  <c:v>1.2104017951225106</c:v>
                </c:pt>
                <c:pt idx="6">
                  <c:v>1.1943340695520337</c:v>
                </c:pt>
                <c:pt idx="7">
                  <c:v>1.1755601156389799</c:v>
                </c:pt>
                <c:pt idx="8">
                  <c:v>1.154184867294761</c:v>
                </c:pt>
                <c:pt idx="9">
                  <c:v>1.1303273922634</c:v>
                </c:pt>
                <c:pt idx="10">
                  <c:v>1.1041200622565315</c:v>
                </c:pt>
                <c:pt idx="11">
                  <c:v>1.0757076329856539</c:v>
                </c:pt>
                <c:pt idx="12">
                  <c:v>1.0452462414066324</c:v>
                </c:pt>
                <c:pt idx="13">
                  <c:v>1.012902328129305</c:v>
                </c:pt>
                <c:pt idx="14">
                  <c:v>0.9788514935135341</c:v>
                </c:pt>
                <c:pt idx="15">
                  <c:v>0.943277296467507</c:v>
                </c:pt>
                <c:pt idx="16">
                  <c:v>0.9063700053803411</c:v>
                </c:pt>
                <c:pt idx="17">
                  <c:v>0.8683253109557076</c:v>
                </c:pt>
                <c:pt idx="18">
                  <c:v>0.8293430109637456</c:v>
                </c:pt>
                <c:pt idx="19">
                  <c:v>0.7896256770930207</c:v>
                </c:pt>
                <c:pt idx="20">
                  <c:v>0.7493773141617539</c:v>
                </c:pt>
                <c:pt idx="21">
                  <c:v>0.7088020219377172</c:v>
                </c:pt>
                <c:pt idx="22">
                  <c:v>0.6681026697196005</c:v>
                </c:pt>
                <c:pt idx="23">
                  <c:v>0.6274795936506886</c:v>
                </c:pt>
                <c:pt idx="24">
                  <c:v>0.58712932647045</c:v>
                </c:pt>
                <c:pt idx="25">
                  <c:v>0.5472433690639718</c:v>
                </c:pt>
                <c:pt idx="26">
                  <c:v>0.5080070127466961</c:v>
                </c:pt>
                <c:pt idx="27">
                  <c:v>0.4695982207269402</c:v>
                </c:pt>
                <c:pt idx="28">
                  <c:v>0.4321865766260039</c:v>
                </c:pt>
                <c:pt idx="29">
                  <c:v>0.3959323073109263</c:v>
                </c:pt>
                <c:pt idx="30">
                  <c:v>0.36098538661409524</c:v>
                </c:pt>
                <c:pt idx="31">
                  <c:v>0.32748472578346277</c:v>
                </c:pt>
                <c:pt idx="32">
                  <c:v>0.29555745573405284</c:v>
                </c:pt>
                <c:pt idx="33">
                  <c:v>0.2653183053629025</c:v>
                </c:pt>
                <c:pt idx="34">
                  <c:v>0.23686907935323545</c:v>
                </c:pt>
                <c:pt idx="35">
                  <c:v>0.21029823803713127</c:v>
                </c:pt>
                <c:pt idx="36">
                  <c:v>0.18568058101711893</c:v>
                </c:pt>
                <c:pt idx="37">
                  <c:v>0.16307703537391427</c:v>
                </c:pt>
                <c:pt idx="38">
                  <c:v>0.1425345484177296</c:v>
                </c:pt>
                <c:pt idx="39">
                  <c:v>0.12408608408204422</c:v>
                </c:pt>
                <c:pt idx="40">
                  <c:v>0.10775072121897916</c:v>
                </c:pt>
                <c:pt idx="41">
                  <c:v>0.09353385124181111</c:v>
                </c:pt>
                <c:pt idx="42">
                  <c:v>0.08142747177972205</c:v>
                </c:pt>
                <c:pt idx="43">
                  <c:v>0.07141057226924716</c:v>
                </c:pt>
                <c:pt idx="44">
                  <c:v>0.0634496067122361</c:v>
                </c:pt>
                <c:pt idx="45">
                  <c:v>0.057499048187230326</c:v>
                </c:pt>
                <c:pt idx="46">
                  <c:v>0.0535020191150775</c:v>
                </c:pt>
                <c:pt idx="47">
                  <c:v>0.051390990754982394</c:v>
                </c:pt>
                <c:pt idx="48">
                  <c:v>0.05108854494792309</c:v>
                </c:pt>
                <c:pt idx="49">
                  <c:v>0.052508190733745574</c:v>
                </c:pt>
                <c:pt idx="50">
                  <c:v>0.05555522814887429</c:v>
                </c:pt>
                <c:pt idx="51">
                  <c:v>0.0601276512653247</c:v>
                </c:pt>
                <c:pt idx="52">
                  <c:v>0.06611708235976237</c:v>
                </c:pt>
                <c:pt idx="53">
                  <c:v>0.0734097290041664</c:v>
                </c:pt>
                <c:pt idx="54">
                  <c:v>0.08188735584697729</c:v>
                </c:pt>
                <c:pt idx="55">
                  <c:v>0.09142826290446758</c:v>
                </c:pt>
                <c:pt idx="56">
                  <c:v>0.10190826230483417</c:v>
                </c:pt>
                <c:pt idx="57">
                  <c:v>0.11320164561984752</c:v>
                </c:pt>
                <c:pt idx="58">
                  <c:v>0.12518213417788207</c:v>
                </c:pt>
                <c:pt idx="59">
                  <c:v>0.1377238050742336</c:v>
                </c:pt>
                <c:pt idx="60">
                  <c:v>0.15070198597574483</c:v>
                </c:pt>
                <c:pt idx="61">
                  <c:v>0.1639941122522654</c:v>
                </c:pt>
                <c:pt idx="62">
                  <c:v>0.17748054045237638</c:v>
                </c:pt>
                <c:pt idx="63">
                  <c:v>0.19104531266959546</c:v>
                </c:pt>
                <c:pt idx="64">
                  <c:v>0.20457686691221405</c:v>
                </c:pt>
                <c:pt idx="65">
                  <c:v>0.21796868918889128</c:v>
                </c:pt>
                <c:pt idx="66">
                  <c:v>0.23111990364688434</c:v>
                </c:pt>
                <c:pt idx="67">
                  <c:v>0.24393579774388613</c:v>
                </c:pt>
                <c:pt idx="68">
                  <c:v>0.25632828009135994</c:v>
                </c:pt>
                <c:pt idx="69">
                  <c:v>0.26821626927047093</c:v>
                </c:pt>
                <c:pt idx="70">
                  <c:v>0.27952601258475374</c:v>
                </c:pt>
                <c:pt idx="71">
                  <c:v>0.2901913343701143</c:v>
                </c:pt>
                <c:pt idx="72">
                  <c:v>0.30015381412651077</c:v>
                </c:pt>
                <c:pt idx="73">
                  <c:v>0.30936289536067757</c:v>
                </c:pt>
                <c:pt idx="74">
                  <c:v>0.31777592662992465</c:v>
                </c:pt>
                <c:pt idx="75">
                  <c:v>0.3253581368480227</c:v>
                </c:pt>
                <c:pt idx="76">
                  <c:v>0.33208254745056615</c:v>
                </c:pt>
                <c:pt idx="77">
                  <c:v>0.33792982451446724</c:v>
                </c:pt>
                <c:pt idx="78">
                  <c:v>0.34288807438042757</c:v>
                </c:pt>
                <c:pt idx="79">
                  <c:v>0.3469525867347878</c:v>
                </c:pt>
                <c:pt idx="80">
                  <c:v>0.3501255294651673</c:v>
                </c:pt>
                <c:pt idx="81">
                  <c:v>0.35241559991033633</c:v>
                </c:pt>
                <c:pt idx="82">
                  <c:v>0.35383763737701346</c:v>
                </c:pt>
                <c:pt idx="83">
                  <c:v>0.35441220199347717</c:v>
                </c:pt>
                <c:pt idx="84">
                  <c:v>0.35416512511141546</c:v>
                </c:pt>
                <c:pt idx="85">
                  <c:v>0.35312703655318317</c:v>
                </c:pt>
                <c:pt idx="86">
                  <c:v>0.3513328740321733</c:v>
                </c:pt>
                <c:pt idx="87">
                  <c:v>0.34882138005032637</c:v>
                </c:pt>
                <c:pt idx="88">
                  <c:v>0.34563459150058534</c:v>
                </c:pt>
                <c:pt idx="89">
                  <c:v>0.3418173270754153</c:v>
                </c:pt>
                <c:pt idx="90">
                  <c:v>0.3374166774079903</c:v>
                </c:pt>
                <c:pt idx="91">
                  <c:v>0.33248150265334253</c:v>
                </c:pt>
                <c:pt idx="92">
                  <c:v>0.3270619419561316</c:v>
                </c:pt>
                <c:pt idx="93">
                  <c:v>0.3212089389535448</c:v>
                </c:pt>
                <c:pt idx="94">
                  <c:v>0.3149737871303309</c:v>
                </c:pt>
                <c:pt idx="95">
                  <c:v>0.30840769848248106</c:v>
                </c:pt>
                <c:pt idx="96">
                  <c:v>0.30156139856124436</c:v>
                </c:pt>
                <c:pt idx="97">
                  <c:v>0.294484750564756</c:v>
                </c:pt>
                <c:pt idx="98">
                  <c:v>0.2872264107254584</c:v>
                </c:pt>
                <c:pt idx="99">
                  <c:v>0.27983351681263463</c:v>
                </c:pt>
                <c:pt idx="100">
                  <c:v>0.2723514111356862</c:v>
                </c:pt>
                <c:pt idx="101">
                  <c:v>0.26482339900013885</c:v>
                </c:pt>
                <c:pt idx="102">
                  <c:v>0.25729054313950794</c:v>
                </c:pt>
                <c:pt idx="103">
                  <c:v>0.24979149422671676</c:v>
                </c:pt>
                <c:pt idx="104">
                  <c:v>0.24236235716311194</c:v>
                </c:pt>
                <c:pt idx="105">
                  <c:v>0.23503659245541422</c:v>
                </c:pt>
                <c:pt idx="106">
                  <c:v>0.22784495162501417</c:v>
                </c:pt>
                <c:pt idx="107">
                  <c:v>0.2208154452534163</c:v>
                </c:pt>
                <c:pt idx="108">
                  <c:v>0.21397334195545412</c:v>
                </c:pt>
                <c:pt idx="109">
                  <c:v>0.2073411962909565</c:v>
                </c:pt>
                <c:pt idx="110">
                  <c:v>0.20093890337814224</c:v>
                </c:pt>
                <c:pt idx="111">
                  <c:v>0.1947837777600882</c:v>
                </c:pt>
                <c:pt idx="112">
                  <c:v>0.1888906539005938</c:v>
                </c:pt>
                <c:pt idx="113">
                  <c:v>0.1832720055486734</c:v>
                </c:pt>
                <c:pt idx="114">
                  <c:v>0.17793808111226342</c:v>
                </c:pt>
                <c:pt idx="115">
                  <c:v>0.1728970521216386</c:v>
                </c:pt>
                <c:pt idx="116">
                  <c:v>0.16815517184109866</c:v>
                </c:pt>
                <c:pt idx="117">
                  <c:v>0.1637169411029255</c:v>
                </c:pt>
                <c:pt idx="118">
                  <c:v>0.15958527848918022</c:v>
                </c:pt>
                <c:pt idx="119">
                  <c:v>0.15576169207298093</c:v>
                </c:pt>
                <c:pt idx="120">
                  <c:v>0.1522464500494833</c:v>
                </c:pt>
                <c:pt idx="121">
                  <c:v>0.149038747735514</c:v>
                </c:pt>
                <c:pt idx="122">
                  <c:v>0.14613686859305422</c:v>
                </c:pt>
                <c:pt idx="123">
                  <c:v>0.14353833713256892</c:v>
                </c:pt>
                <c:pt idx="124">
                  <c:v>0.14124006177440826</c:v>
                </c:pt>
                <c:pt idx="125">
                  <c:v>0.13923846598677667</c:v>
                </c:pt>
                <c:pt idx="126">
                  <c:v>0.137529606273594</c:v>
                </c:pt>
                <c:pt idx="127">
                  <c:v>0.13610927585133648</c:v>
                </c:pt>
                <c:pt idx="128">
                  <c:v>0.13497309312697794</c:v>
                </c:pt>
                <c:pt idx="129">
                  <c:v>0.134116574365766</c:v>
                </c:pt>
                <c:pt idx="130">
                  <c:v>0.13353519021410407</c:v>
                </c:pt>
                <c:pt idx="131">
                  <c:v>0.1332244060156861</c:v>
                </c:pt>
                <c:pt idx="132">
                  <c:v>0.13317970612477156</c:v>
                </c:pt>
                <c:pt idx="133">
                  <c:v>0.13339660267578013</c:v>
                </c:pt>
                <c:pt idx="134">
                  <c:v>0.13387062951010786</c:v>
                </c:pt>
                <c:pt idx="135">
                  <c:v>0.13459732218631512</c:v>
                </c:pt>
                <c:pt idx="136">
                  <c:v>0.13557218520598535</c:v>
                </c:pt>
                <c:pt idx="137">
                  <c:v>0.1367906477722522</c:v>
                </c:pt>
                <c:pt idx="138">
                  <c:v>0.13824800955919353</c:v>
                </c:pt>
                <c:pt idx="139">
                  <c:v>0.13993937810632162</c:v>
                </c:pt>
                <c:pt idx="140">
                  <c:v>0.14185959956186858</c:v>
                </c:pt>
                <c:pt idx="141">
                  <c:v>0.14400318458052128</c:v>
                </c:pt>
                <c:pt idx="142">
                  <c:v>0.14636423123505093</c:v>
                </c:pt>
                <c:pt idx="143">
                  <c:v>0.148936346826679</c:v>
                </c:pt>
                <c:pt idx="144">
                  <c:v>0.15171257047612935</c:v>
                </c:pt>
                <c:pt idx="145">
                  <c:v>0.15468529834663042</c:v>
                </c:pt>
                <c:pt idx="146">
                  <c:v>0.157846213292483</c:v>
                </c:pt>
                <c:pt idx="147">
                  <c:v>0.1611862206433725</c:v>
                </c:pt>
                <c:pt idx="148">
                  <c:v>0.16469539172689093</c:v>
                </c:pt>
                <c:pt idx="149">
                  <c:v>0.1683629166015069</c:v>
                </c:pt>
                <c:pt idx="150">
                  <c:v>0.17217706732157742</c:v>
                </c:pt>
                <c:pt idx="151">
                  <c:v>0.1761251728872268</c:v>
                </c:pt>
                <c:pt idx="152">
                  <c:v>0.18019360684753177</c:v>
                </c:pt>
                <c:pt idx="153">
                  <c:v>0.18436778832816833</c:v>
                </c:pt>
                <c:pt idx="154">
                  <c:v>0.18863219704730483</c:v>
                </c:pt>
                <c:pt idx="155">
                  <c:v>0.1929704026690286</c:v>
                </c:pt>
                <c:pt idx="156">
                  <c:v>0.1973651086249489</c:v>
                </c:pt>
                <c:pt idx="157">
                  <c:v>0.2017982103148872</c:v>
                </c:pt>
                <c:pt idx="158">
                  <c:v>0.20625086737973164</c:v>
                </c:pt>
                <c:pt idx="159">
                  <c:v>0.21070358952659693</c:v>
                </c:pt>
                <c:pt idx="160">
                  <c:v>0.2151363351812406</c:v>
                </c:pt>
                <c:pt idx="161">
                  <c:v>0.21952862204801565</c:v>
                </c:pt>
                <c:pt idx="162">
                  <c:v>0.2238596484760806</c:v>
                </c:pt>
                <c:pt idx="163">
                  <c:v>0.22810842436452686</c:v>
                </c:pt>
                <c:pt idx="164">
                  <c:v>0.23225391019074101</c:v>
                </c:pt>
                <c:pt idx="165">
                  <c:v>0.23627516261757608</c:v>
                </c:pt>
                <c:pt idx="166">
                  <c:v>0.24015148502749112</c:v>
                </c:pt>
                <c:pt idx="167">
                  <c:v>0.2438625812470514</c:v>
                </c:pt>
                <c:pt idx="168">
                  <c:v>0.24738871066416196</c:v>
                </c:pt>
                <c:pt idx="169">
                  <c:v>0.2507108429038798</c:v>
                </c:pt>
                <c:pt idx="170">
                  <c:v>0.25381081021702945</c:v>
                </c:pt>
                <c:pt idx="171">
                  <c:v>0.2566714557492305</c:v>
                </c:pt>
                <c:pt idx="172">
                  <c:v>0.2592767758960918</c:v>
                </c:pt>
                <c:pt idx="173">
                  <c:v>0.26161205501268664</c:v>
                </c:pt>
                <c:pt idx="174">
                  <c:v>0.2636639908310708</c:v>
                </c:pt>
                <c:pt idx="175">
                  <c:v>0.26542080904741944</c:v>
                </c:pt>
                <c:pt idx="176">
                  <c:v>0.26687236566878747</c:v>
                </c:pt>
                <c:pt idx="177">
                  <c:v>0.26801023585685557</c:v>
                </c:pt>
                <c:pt idx="178">
                  <c:v>0.2688277881702829</c:v>
                </c:pt>
                <c:pt idx="179">
                  <c:v>0.2693202432862449</c:v>
                </c:pt>
                <c:pt idx="180">
                  <c:v>0.26948471647299166</c:v>
                </c:pt>
              </c:numCache>
            </c:numRef>
          </c:yVal>
          <c:smooth val="1"/>
        </c:ser>
        <c:ser>
          <c:idx val="1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Experimental!$A$9:$A$101</c:f>
              <c:numCache>
                <c:ptCount val="93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105</c:v>
                </c:pt>
                <c:pt idx="14">
                  <c:v>120</c:v>
                </c:pt>
                <c:pt idx="15">
                  <c:v>134</c:v>
                </c:pt>
              </c:numCache>
            </c:numRef>
          </c:xVal>
          <c:yVal>
            <c:numRef>
              <c:f>Experimental!$C$9:$C$101</c:f>
              <c:numCache>
                <c:ptCount val="93"/>
                <c:pt idx="0">
                  <c:v>0.33533333333333337</c:v>
                </c:pt>
                <c:pt idx="1">
                  <c:v>0.2222666666666667</c:v>
                </c:pt>
                <c:pt idx="2">
                  <c:v>0.1551</c:v>
                </c:pt>
                <c:pt idx="3">
                  <c:v>0.12233333333333335</c:v>
                </c:pt>
                <c:pt idx="4">
                  <c:v>0.14366666666666664</c:v>
                </c:pt>
                <c:pt idx="5">
                  <c:v>0.17220000000000002</c:v>
                </c:pt>
                <c:pt idx="6">
                  <c:v>0.2451666666666667</c:v>
                </c:pt>
                <c:pt idx="7">
                  <c:v>0.23176666666666668</c:v>
                </c:pt>
                <c:pt idx="8">
                  <c:v>0.28186666666666665</c:v>
                </c:pt>
                <c:pt idx="9">
                  <c:v>0.2866666666666667</c:v>
                </c:pt>
                <c:pt idx="10">
                  <c:v>0.3129666666666666</c:v>
                </c:pt>
                <c:pt idx="11">
                  <c:v>0.2851</c:v>
                </c:pt>
                <c:pt idx="12">
                  <c:v>0.2948</c:v>
                </c:pt>
                <c:pt idx="13">
                  <c:v>0.23136666666666666</c:v>
                </c:pt>
                <c:pt idx="14">
                  <c:v>0.18283333333333335</c:v>
                </c:pt>
                <c:pt idx="15">
                  <c:v>0.15636666666666665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1"/>
        </c:ser>
        <c:axId val="61554191"/>
        <c:axId val="17116808"/>
      </c:scatterChart>
      <c:valAx>
        <c:axId val="61554191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q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 [deg]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116808"/>
        <c:crosses val="autoZero"/>
        <c:crossBetween val="midCat"/>
        <c:dispUnits/>
        <c:majorUnit val="30"/>
      </c:valAx>
      <c:valAx>
        <c:axId val="171168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DCS [Å2]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155419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1575"/>
          <c:w val="0.9195"/>
          <c:h val="0.90775"/>
        </c:manualLayout>
      </c:layout>
      <c:scatterChart>
        <c:scatterStyle val="smooth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Experimental!$A$9:$A$101</c:f>
              <c:numCache>
                <c:ptCount val="93"/>
                <c:pt idx="0">
                  <c:v>30</c:v>
                </c:pt>
                <c:pt idx="1">
                  <c:v>35</c:v>
                </c:pt>
                <c:pt idx="2">
                  <c:v>40</c:v>
                </c:pt>
                <c:pt idx="3">
                  <c:v>45</c:v>
                </c:pt>
                <c:pt idx="4">
                  <c:v>50</c:v>
                </c:pt>
                <c:pt idx="5">
                  <c:v>55</c:v>
                </c:pt>
                <c:pt idx="6">
                  <c:v>60</c:v>
                </c:pt>
                <c:pt idx="7">
                  <c:v>65</c:v>
                </c:pt>
                <c:pt idx="8">
                  <c:v>70</c:v>
                </c:pt>
                <c:pt idx="9">
                  <c:v>75</c:v>
                </c:pt>
                <c:pt idx="10">
                  <c:v>80</c:v>
                </c:pt>
                <c:pt idx="11">
                  <c:v>85</c:v>
                </c:pt>
                <c:pt idx="12">
                  <c:v>90</c:v>
                </c:pt>
                <c:pt idx="13">
                  <c:v>105</c:v>
                </c:pt>
                <c:pt idx="14">
                  <c:v>120</c:v>
                </c:pt>
                <c:pt idx="15">
                  <c:v>134</c:v>
                </c:pt>
              </c:numCache>
            </c:numRef>
          </c:xVal>
          <c:yVal>
            <c:numRef>
              <c:f>Experimental!$D$9:$D$101</c:f>
              <c:numCache>
                <c:ptCount val="93"/>
                <c:pt idx="0">
                  <c:v>-0.4745232739997538</c:v>
                </c:pt>
                <c:pt idx="1">
                  <c:v>-0.6531256635636946</c:v>
                </c:pt>
                <c:pt idx="2">
                  <c:v>-0.8093882021863951</c:v>
                </c:pt>
                <c:pt idx="3">
                  <c:v>-0.9124551904675731</c:v>
                </c:pt>
                <c:pt idx="4">
                  <c:v>-0.842643984558931</c:v>
                </c:pt>
                <c:pt idx="5">
                  <c:v>-0.763966852882364</c:v>
                </c:pt>
                <c:pt idx="6">
                  <c:v>-0.6105385776561134</c:v>
                </c:pt>
                <c:pt idx="7">
                  <c:v>-0.6349490253340467</c:v>
                </c:pt>
                <c:pt idx="8">
                  <c:v>-0.5499562804202927</c:v>
                </c:pt>
                <c:pt idx="9">
                  <c:v>-0.5426228034760947</c:v>
                </c:pt>
                <c:pt idx="10">
                  <c:v>-0.504501915660039</c:v>
                </c:pt>
                <c:pt idx="11">
                  <c:v>-0.54500278269054</c:v>
                </c:pt>
                <c:pt idx="12">
                  <c:v>-0.5304725208129861</c:v>
                </c:pt>
                <c:pt idx="13">
                  <c:v>-0.635699210317303</c:v>
                </c:pt>
                <c:pt idx="14">
                  <c:v>-0.7379446228089325</c:v>
                </c:pt>
                <c:pt idx="15">
                  <c:v>-0.8058558217725041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</c:numCache>
            </c:numRef>
          </c:yVal>
          <c:smooth val="1"/>
        </c:ser>
        <c:ser>
          <c:idx val="1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Calculations!$A$11:$A$191</c:f>
              <c:numCache>
                <c:ptCount val="1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</c:numCache>
            </c:numRef>
          </c:xVal>
          <c:yVal>
            <c:numRef>
              <c:f>Calculations!$R$11:$R$191</c:f>
              <c:numCache>
                <c:ptCount val="181"/>
                <c:pt idx="0">
                  <c:v>0.0960570088927818</c:v>
                </c:pt>
                <c:pt idx="1">
                  <c:v>0.0955335751455562</c:v>
                </c:pt>
                <c:pt idx="2">
                  <c:v>0.09396244539864382</c:v>
                </c:pt>
                <c:pt idx="3">
                  <c:v>0.09134112898364877</c:v>
                </c:pt>
                <c:pt idx="4">
                  <c:v>0.087665457561218</c:v>
                </c:pt>
                <c:pt idx="5">
                  <c:v>0.08292955910900221</c:v>
                </c:pt>
                <c:pt idx="6">
                  <c:v>0.07712582115698723</c:v>
                </c:pt>
                <c:pt idx="7">
                  <c:v>0.07024484292307874</c:v>
                </c:pt>
                <c:pt idx="8">
                  <c:v>0.06227537590448851</c:v>
                </c:pt>
                <c:pt idx="9">
                  <c:v>0.05320425238605343</c:v>
                </c:pt>
                <c:pt idx="10">
                  <c:v>0.043016301237751714</c:v>
                </c:pt>
                <c:pt idx="11">
                  <c:v>0.031694250294560515</c:v>
                </c:pt>
                <c:pt idx="12">
                  <c:v>0.019218614548887025</c:v>
                </c:pt>
                <c:pt idx="13">
                  <c:v>0.005567569348861825</c:v>
                </c:pt>
                <c:pt idx="14">
                  <c:v>-0.009283192200767848</c:v>
                </c:pt>
                <c:pt idx="15">
                  <c:v>-0.025360618373256878</c:v>
                </c:pt>
                <c:pt idx="16">
                  <c:v>-0.04269447507023956</c:v>
                </c:pt>
                <c:pt idx="17">
                  <c:v>-0.0613175394723292</c:v>
                </c:pt>
                <c:pt idx="18">
                  <c:v>-0.08126581087496045</c:v>
                </c:pt>
                <c:pt idx="19">
                  <c:v>-0.1025787376959463</c:v>
                </c:pt>
                <c:pt idx="20">
                  <c:v>-0.12529945840461154</c:v>
                </c:pt>
                <c:pt idx="21">
                  <c:v>-0.14947505224524255</c:v>
                </c:pt>
                <c:pt idx="22">
                  <c:v>-0.1751567928142171</c:v>
                </c:pt>
                <c:pt idx="23">
                  <c:v>-0.20240039336725452</c:v>
                </c:pt>
                <c:pt idx="24">
                  <c:v>-0.23126622654415196</c:v>
                </c:pt>
                <c:pt idx="25">
                  <c:v>-0.2618194920649626</c:v>
                </c:pt>
                <c:pt idx="26">
                  <c:v>-0.2941302924873964</c:v>
                </c:pt>
                <c:pt idx="27">
                  <c:v>-0.32827355726711904</c:v>
                </c:pt>
                <c:pt idx="28">
                  <c:v>-0.36432872608717587</c:v>
                </c:pt>
                <c:pt idx="29">
                  <c:v>-0.40237905921167955</c:v>
                </c:pt>
                <c:pt idx="30">
                  <c:v>-0.44251037881821514</c:v>
                </c:pt>
                <c:pt idx="31">
                  <c:v>-0.48480895113067707</c:v>
                </c:pt>
                <c:pt idx="32">
                  <c:v>-0.5293580806618485</c:v>
                </c:pt>
                <c:pt idx="33">
                  <c:v>-0.5762327852839985</c:v>
                </c:pt>
                <c:pt idx="34">
                  <c:v>-0.6254916279336754</c:v>
                </c:pt>
                <c:pt idx="35">
                  <c:v>-0.6771643659915525</c:v>
                </c:pt>
                <c:pt idx="36">
                  <c:v>-0.7312335135897634</c:v>
                </c:pt>
                <c:pt idx="37">
                  <c:v>-0.7876071923170906</c:v>
                </c:pt>
                <c:pt idx="38">
                  <c:v>-0.8460798558756322</c:v>
                </c:pt>
                <c:pt idx="39">
                  <c:v>-0.9062769207192652</c:v>
                </c:pt>
                <c:pt idx="40">
                  <c:v>-0.9675798142496008</c:v>
                </c:pt>
                <c:pt idx="41">
                  <c:v>-1.029031183278519</c:v>
                </c:pt>
                <c:pt idx="42">
                  <c:v>-1.0892290492936323</c:v>
                </c:pt>
                <c:pt idx="43">
                  <c:v>-1.146237486567013</c:v>
                </c:pt>
                <c:pt idx="44">
                  <c:v>-1.1975710655036345</c:v>
                </c:pt>
                <c:pt idx="45">
                  <c:v>-1.2403393443617607</c:v>
                </c:pt>
                <c:pt idx="46">
                  <c:v>-1.2716298278107385</c:v>
                </c:pt>
                <c:pt idx="47">
                  <c:v>-1.2891130095716063</c:v>
                </c:pt>
                <c:pt idx="48">
                  <c:v>-1.291676466276176</c:v>
                </c:pt>
                <c:pt idx="49">
                  <c:v>-1.279772945870013</c:v>
                </c:pt>
                <c:pt idx="50">
                  <c:v>-1.255275064547318</c:v>
                </c:pt>
                <c:pt idx="51">
                  <c:v>-1.2209257604390737</c:v>
                </c:pt>
                <c:pt idx="52">
                  <c:v>-1.1796863193929803</c:v>
                </c:pt>
                <c:pt idx="53">
                  <c:v>-1.1342463791462625</c:v>
                </c:pt>
                <c:pt idx="54">
                  <c:v>-1.0867831520834954</c:v>
                </c:pt>
                <c:pt idx="55">
                  <c:v>-1.0389195315519217</c:v>
                </c:pt>
                <c:pt idx="56">
                  <c:v>-0.9917906037469387</c:v>
                </c:pt>
                <c:pt idx="57">
                  <c:v>-0.9461472597341046</c:v>
                </c:pt>
                <c:pt idx="58">
                  <c:v>-0.9024576486145112</c:v>
                </c:pt>
                <c:pt idx="59">
                  <c:v>-0.8609909869845404</c:v>
                </c:pt>
                <c:pt idx="60">
                  <c:v>-0.8218810244430054</c:v>
                </c:pt>
                <c:pt idx="61">
                  <c:v>-0.7851717437953062</c:v>
                </c:pt>
                <c:pt idx="62">
                  <c:v>-0.750849257467724</c:v>
                </c:pt>
                <c:pt idx="63">
                  <c:v>-0.7188636133364844</c:v>
                </c:pt>
                <c:pt idx="64">
                  <c:v>-0.689143476881802</c:v>
                </c:pt>
                <c:pt idx="65">
                  <c:v>-0.6616058875381194</c:v>
                </c:pt>
                <c:pt idx="66">
                  <c:v>-0.6361626522197402</c:v>
                </c:pt>
                <c:pt idx="67">
                  <c:v>-0.6127244619993915</c:v>
                </c:pt>
                <c:pt idx="68">
                  <c:v>-0.5912034764919766</c:v>
                </c:pt>
                <c:pt idx="69">
                  <c:v>-0.5715148825616232</c:v>
                </c:pt>
                <c:pt idx="70">
                  <c:v>-0.5535777706170951</c:v>
                </c:pt>
                <c:pt idx="71">
                  <c:v>-0.5373155605110757</c:v>
                </c:pt>
                <c:pt idx="72">
                  <c:v>-0.5226561335888924</c:v>
                </c:pt>
                <c:pt idx="73">
                  <c:v>-0.5095317763071104</c:v>
                </c:pt>
                <c:pt idx="74">
                  <c:v>-0.49787900620914716</c:v>
                </c:pt>
                <c:pt idx="75">
                  <c:v>-0.48763832756849057</c:v>
                </c:pt>
                <c:pt idx="76">
                  <c:v>-0.47875394808448657</c:v>
                </c:pt>
                <c:pt idx="77">
                  <c:v>-0.47117347720863434</c:v>
                </c:pt>
                <c:pt idx="78">
                  <c:v>-0.4648476193494453</c:v>
                </c:pt>
                <c:pt idx="79">
                  <c:v>-0.4597298702418456</c:v>
                </c:pt>
                <c:pt idx="80">
                  <c:v>-0.45577622142113755</c:v>
                </c:pt>
                <c:pt idx="81">
                  <c:v>-0.4529448755011188</c:v>
                </c:pt>
                <c:pt idx="82">
                  <c:v>-0.4511959734732692</c:v>
                </c:pt>
                <c:pt idx="83">
                  <c:v>-0.4504913342815706</c:v>
                </c:pt>
                <c:pt idx="84">
                  <c:v>-0.45079420632313777</c:v>
                </c:pt>
                <c:pt idx="85">
                  <c:v>-0.4520690301674339</c:v>
                </c:pt>
                <c:pt idx="86">
                  <c:v>-0.4542812116005058</c:v>
                </c:pt>
                <c:pt idx="87">
                  <c:v>-0.4573969040338593</c:v>
                </c:pt>
                <c:pt idx="88">
                  <c:v>-0.4613827993353735</c:v>
                </c:pt>
                <c:pt idx="89">
                  <c:v>-0.4662059262188198</c:v>
                </c:pt>
                <c:pt idx="90">
                  <c:v>-0.4718334554538792</c:v>
                </c:pt>
                <c:pt idx="91">
                  <c:v>-0.4782325113204017</c:v>
                </c:pt>
                <c:pt idx="92">
                  <c:v>-0.48536998892319083</c:v>
                </c:pt>
                <c:pt idx="93">
                  <c:v>-0.49321237720350675</c:v>
                </c:pt>
                <c:pt idx="94">
                  <c:v>-0.5017255877289556</c:v>
                </c:pt>
                <c:pt idx="95">
                  <c:v>-0.5108747896135221</c:v>
                </c:pt>
                <c:pt idx="96">
                  <c:v>-0.5206242512132858</c:v>
                </c:pt>
                <c:pt idx="97">
                  <c:v>-0.5309371895595619</c:v>
                </c:pt>
                <c:pt idx="98">
                  <c:v>-0.5417756288274614</c:v>
                </c:pt>
                <c:pt idx="99">
                  <c:v>-0.5531002694903049</c:v>
                </c:pt>
                <c:pt idx="100">
                  <c:v>-0.5648703701729161</c:v>
                </c:pt>
                <c:pt idx="101">
                  <c:v>-0.5770436445809602</c:v>
                </c:pt>
                <c:pt idx="102">
                  <c:v>-0.5895761762374017</c:v>
                </c:pt>
                <c:pt idx="103">
                  <c:v>-0.6024223540855574</c:v>
                </c:pt>
                <c:pt idx="104">
                  <c:v>-0.6155348323021199</c:v>
                </c:pt>
                <c:pt idx="105">
                  <c:v>-0.6288645178801375</c:v>
                </c:pt>
                <c:pt idx="106">
                  <c:v>-0.642360589665198</c:v>
                </c:pt>
                <c:pt idx="107">
                  <c:v>-0.655970552529198</c:v>
                </c:pt>
                <c:pt idx="108">
                  <c:v>-0.6696403302153288</c:v>
                </c:pt>
                <c:pt idx="109">
                  <c:v>-0.6833144000560645</c:v>
                </c:pt>
                <c:pt idx="110">
                  <c:v>-0.696935972227386</c:v>
                </c:pt>
                <c:pt idx="111">
                  <c:v>-0.7104472154381256</c:v>
                </c:pt>
                <c:pt idx="112">
                  <c:v>-0.7237895299543663</c:v>
                </c:pt>
                <c:pt idx="113">
                  <c:v>-0.7369038676304236</c:v>
                </c:pt>
                <c:pt idx="114">
                  <c:v>-0.7497310971826626</c:v>
                </c:pt>
                <c:pt idx="115">
                  <c:v>-0.7622124113427325</c:v>
                </c:pt>
                <c:pt idx="116">
                  <c:v>-0.7742897708262465</c:v>
                </c:pt>
                <c:pt idx="117">
                  <c:v>-0.7859063783349199</c:v>
                </c:pt>
                <c:pt idx="118">
                  <c:v>-0.7970071741745091</c:v>
                </c:pt>
                <c:pt idx="119">
                  <c:v>-0.8075393436274243</c:v>
                </c:pt>
                <c:pt idx="120">
                  <c:v>-0.817452825078631</c:v>
                </c:pt>
                <c:pt idx="121">
                  <c:v>-0.8267008071579822</c:v>
                </c:pt>
                <c:pt idx="122">
                  <c:v>-0.8352402029120246</c:v>
                </c:pt>
                <c:pt idx="123">
                  <c:v>-0.8430320893028986</c:v>
                </c:pt>
                <c:pt idx="124">
                  <c:v>-0.8500421011607759</c:v>
                </c:pt>
                <c:pt idx="125">
                  <c:v>-0.8562407700555741</c:v>
                </c:pt>
                <c:pt idx="126">
                  <c:v>-0.8616038003269137</c:v>
                </c:pt>
                <c:pt idx="127">
                  <c:v>-0.8661122766057929</c:v>
                </c:pt>
                <c:pt idx="128">
                  <c:v>-0.8697527994394654</c:v>
                </c:pt>
                <c:pt idx="129">
                  <c:v>-0.8725175479441175</c:v>
                </c:pt>
                <c:pt idx="130">
                  <c:v>-0.8744042706148362</c:v>
                </c:pt>
                <c:pt idx="131">
                  <c:v>-0.8754162073954381</c:v>
                </c:pt>
                <c:pt idx="132">
                  <c:v>-0.8755619477595193</c:v>
                </c:pt>
                <c:pt idx="133">
                  <c:v>-0.8748552308238918</c:v>
                </c:pt>
                <c:pt idx="134">
                  <c:v>-0.8733146943907243</c:v>
                </c:pt>
                <c:pt idx="135">
                  <c:v>-0.8709635803146821</c:v>
                </c:pt>
                <c:pt idx="136">
                  <c:v>-0.8678294037628641</c:v>
                </c:pt>
                <c:pt idx="137">
                  <c:v>-0.8639435938421125</c:v>
                </c:pt>
                <c:pt idx="138">
                  <c:v>-0.8593411127804554</c:v>
                </c:pt>
                <c:pt idx="139">
                  <c:v>-0.8540600604338323</c:v>
                </c:pt>
                <c:pt idx="140">
                  <c:v>-0.8481412704025892</c:v>
                </c:pt>
                <c:pt idx="141">
                  <c:v>-0.8416279035265929</c:v>
                </c:pt>
                <c:pt idx="142">
                  <c:v>-0.8345650440100241</c:v>
                </c:pt>
                <c:pt idx="143">
                  <c:v>-0.8269993029196161</c:v>
                </c:pt>
                <c:pt idx="144">
                  <c:v>-0.8189784333052866</c:v>
                </c:pt>
                <c:pt idx="145">
                  <c:v>-0.8105509607048927</c:v>
                </c:pt>
                <c:pt idx="146">
                  <c:v>-0.8017658323077491</c:v>
                </c:pt>
                <c:pt idx="147">
                  <c:v>-0.7926720875577932</c:v>
                </c:pt>
                <c:pt idx="148">
                  <c:v>-0.7833185524731209</c:v>
                </c:pt>
                <c:pt idx="149">
                  <c:v>-0.7737535594447512</c:v>
                </c:pt>
                <c:pt idx="150">
                  <c:v>-0.7640246937588566</c:v>
                </c:pt>
                <c:pt idx="151">
                  <c:v>-0.754178567572116</c:v>
                </c:pt>
                <c:pt idx="152">
                  <c:v>-0.744260621570567</c:v>
                </c:pt>
                <c:pt idx="153">
                  <c:v>-0.7343149540704991</c:v>
                </c:pt>
                <c:pt idx="154">
                  <c:v>-0.7243841768873828</c:v>
                </c:pt>
                <c:pt idx="155">
                  <c:v>-0.7145092969156662</c:v>
                </c:pt>
                <c:pt idx="156">
                  <c:v>-0.7047296220361999</c:v>
                </c:pt>
                <c:pt idx="157">
                  <c:v>-0.6950826897037437</c:v>
                </c:pt>
                <c:pt idx="158">
                  <c:v>-0.6856042163662115</c:v>
                </c:pt>
                <c:pt idx="159">
                  <c:v>-0.6763280657288012</c:v>
                </c:pt>
                <c:pt idx="160">
                  <c:v>-0.6672862337964016</c:v>
                </c:pt>
                <c:pt idx="161">
                  <c:v>-0.6585088486011592</c:v>
                </c:pt>
                <c:pt idx="162">
                  <c:v>-0.6500241825420167</c:v>
                </c:pt>
                <c:pt idx="163">
                  <c:v>-0.6418586753219174</c:v>
                </c:pt>
                <c:pt idx="164">
                  <c:v>-0.6340369655583601</c:v>
                </c:pt>
                <c:pt idx="165">
                  <c:v>-0.6265819292566105</c:v>
                </c:pt>
                <c:pt idx="166">
                  <c:v>-0.6195147234649491</c:v>
                </c:pt>
                <c:pt idx="167">
                  <c:v>-0.6128548335716142</c:v>
                </c:pt>
                <c:pt idx="168">
                  <c:v>-0.6066201228480723</c:v>
                </c:pt>
                <c:pt idx="169">
                  <c:v>-0.6008268829883646</c:v>
                </c:pt>
                <c:pt idx="170">
                  <c:v>-0.595489884535945</c:v>
                </c:pt>
                <c:pt idx="171">
                  <c:v>-0.5906224262248669</c:v>
                </c:pt>
                <c:pt idx="172">
                  <c:v>-0.5862363823894617</c:v>
                </c:pt>
                <c:pt idx="173">
                  <c:v>-0.5823422477144992</c:v>
                </c:pt>
                <c:pt idx="174">
                  <c:v>-0.5789491787056672</c:v>
                </c:pt>
                <c:pt idx="175">
                  <c:v>-0.5760650313578028</c:v>
                </c:pt>
                <c:pt idx="176">
                  <c:v>-0.5736963945860513</c:v>
                </c:pt>
                <c:pt idx="177">
                  <c:v>-0.5718486190635251</c:v>
                </c:pt>
                <c:pt idx="178">
                  <c:v>-0.5705258411790024</c:v>
                </c:pt>
                <c:pt idx="179">
                  <c:v>-0.5697310018907625</c:v>
                </c:pt>
                <c:pt idx="180">
                  <c:v>-0.5694658603090083</c:v>
                </c:pt>
              </c:numCache>
            </c:numRef>
          </c:yVal>
          <c:smooth val="1"/>
        </c:ser>
        <c:axId val="19833545"/>
        <c:axId val="44284178"/>
      </c:scatterChart>
      <c:valAx>
        <c:axId val="19833545"/>
        <c:scaling>
          <c:orientation val="minMax"/>
          <c:max val="18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q</a:t>
                </a: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 [deg]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C0C0C0"/>
            </a:solidFill>
          </a:ln>
        </c:spPr>
        <c:crossAx val="44284178"/>
        <c:crosses val="autoZero"/>
        <c:crossBetween val="midCat"/>
        <c:dispUnits/>
        <c:majorUnit val="30"/>
      </c:valAx>
      <c:valAx>
        <c:axId val="442841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log (DCS [Å2])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983354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1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chart" Target="/xl/charts/chart4.xml" /><Relationship Id="rId9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552450</xdr:colOff>
      <xdr:row>2</xdr:row>
      <xdr:rowOff>0</xdr:rowOff>
    </xdr:from>
    <xdr:to>
      <xdr:col>9</xdr:col>
      <xdr:colOff>323850</xdr:colOff>
      <xdr:row>7</xdr:row>
      <xdr:rowOff>104775</xdr:rowOff>
    </xdr:to>
    <xdr:graphicFrame>
      <xdr:nvGraphicFramePr>
        <xdr:cNvPr id="1" name="Chart 7"/>
        <xdr:cNvGraphicFramePr/>
      </xdr:nvGraphicFramePr>
      <xdr:xfrm>
        <a:off x="4305300" y="238125"/>
        <a:ext cx="1857375" cy="97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</xdr:row>
      <xdr:rowOff>152400</xdr:rowOff>
    </xdr:from>
    <xdr:to>
      <xdr:col>8</xdr:col>
      <xdr:colOff>133350</xdr:colOff>
      <xdr:row>32</xdr:row>
      <xdr:rowOff>0</xdr:rowOff>
    </xdr:to>
    <xdr:graphicFrame>
      <xdr:nvGraphicFramePr>
        <xdr:cNvPr id="2" name="Chart 4"/>
        <xdr:cNvGraphicFramePr/>
      </xdr:nvGraphicFramePr>
      <xdr:xfrm>
        <a:off x="190500" y="1638300"/>
        <a:ext cx="5086350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247650</xdr:colOff>
      <xdr:row>9</xdr:row>
      <xdr:rowOff>133350</xdr:rowOff>
    </xdr:from>
    <xdr:to>
      <xdr:col>18</xdr:col>
      <xdr:colOff>57150</xdr:colOff>
      <xdr:row>31</xdr:row>
      <xdr:rowOff>152400</xdr:rowOff>
    </xdr:to>
    <xdr:graphicFrame>
      <xdr:nvGraphicFramePr>
        <xdr:cNvPr id="3" name="Chart 8"/>
        <xdr:cNvGraphicFramePr/>
      </xdr:nvGraphicFramePr>
      <xdr:xfrm>
        <a:off x="5391150" y="1619250"/>
        <a:ext cx="4943475" cy="3581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95250</xdr:colOff>
      <xdr:row>2</xdr:row>
      <xdr:rowOff>9525</xdr:rowOff>
    </xdr:from>
    <xdr:to>
      <xdr:col>10</xdr:col>
      <xdr:colOff>304800</xdr:colOff>
      <xdr:row>7</xdr:row>
      <xdr:rowOff>171450</xdr:rowOff>
    </xdr:to>
    <xdr:pic>
      <xdr:nvPicPr>
        <xdr:cNvPr id="4" name="ScrollBar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629400" y="247650"/>
          <a:ext cx="209550" cy="10287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11</xdr:col>
      <xdr:colOff>76200</xdr:colOff>
      <xdr:row>2</xdr:row>
      <xdr:rowOff>9525</xdr:rowOff>
    </xdr:from>
    <xdr:to>
      <xdr:col>11</xdr:col>
      <xdr:colOff>285750</xdr:colOff>
      <xdr:row>7</xdr:row>
      <xdr:rowOff>171450</xdr:rowOff>
    </xdr:to>
    <xdr:pic>
      <xdr:nvPicPr>
        <xdr:cNvPr id="5" name="ScrollBar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972300" y="247650"/>
          <a:ext cx="209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76200</xdr:colOff>
      <xdr:row>2</xdr:row>
      <xdr:rowOff>9525</xdr:rowOff>
    </xdr:from>
    <xdr:to>
      <xdr:col>12</xdr:col>
      <xdr:colOff>285750</xdr:colOff>
      <xdr:row>7</xdr:row>
      <xdr:rowOff>171450</xdr:rowOff>
    </xdr:to>
    <xdr:pic>
      <xdr:nvPicPr>
        <xdr:cNvPr id="6" name="ScrollBar3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7334250" y="247650"/>
          <a:ext cx="209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133350</xdr:colOff>
      <xdr:row>2</xdr:row>
      <xdr:rowOff>9525</xdr:rowOff>
    </xdr:from>
    <xdr:to>
      <xdr:col>15</xdr:col>
      <xdr:colOff>342900</xdr:colOff>
      <xdr:row>7</xdr:row>
      <xdr:rowOff>171450</xdr:rowOff>
    </xdr:to>
    <xdr:pic>
      <xdr:nvPicPr>
        <xdr:cNvPr id="7" name="ScrollBar4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515350" y="247650"/>
          <a:ext cx="209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66675</xdr:colOff>
      <xdr:row>2</xdr:row>
      <xdr:rowOff>9525</xdr:rowOff>
    </xdr:from>
    <xdr:to>
      <xdr:col>13</xdr:col>
      <xdr:colOff>276225</xdr:colOff>
      <xdr:row>7</xdr:row>
      <xdr:rowOff>171450</xdr:rowOff>
    </xdr:to>
    <xdr:pic>
      <xdr:nvPicPr>
        <xdr:cNvPr id="8" name="ScrollBar5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7686675" y="247650"/>
          <a:ext cx="2095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1</xdr:row>
      <xdr:rowOff>0</xdr:rowOff>
    </xdr:from>
    <xdr:to>
      <xdr:col>9</xdr:col>
      <xdr:colOff>523875</xdr:colOff>
      <xdr:row>9</xdr:row>
      <xdr:rowOff>133350</xdr:rowOff>
    </xdr:to>
    <xdr:graphicFrame>
      <xdr:nvGraphicFramePr>
        <xdr:cNvPr id="9" name="Chart 18"/>
        <xdr:cNvGraphicFramePr/>
      </xdr:nvGraphicFramePr>
      <xdr:xfrm>
        <a:off x="4229100" y="76200"/>
        <a:ext cx="2133600" cy="15430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3</xdr:col>
      <xdr:colOff>19050</xdr:colOff>
      <xdr:row>2</xdr:row>
      <xdr:rowOff>19050</xdr:rowOff>
    </xdr:from>
    <xdr:to>
      <xdr:col>6</xdr:col>
      <xdr:colOff>66675</xdr:colOff>
      <xdr:row>3</xdr:row>
      <xdr:rowOff>104775</xdr:rowOff>
    </xdr:to>
    <xdr:pic>
      <xdr:nvPicPr>
        <xdr:cNvPr id="10" name="ComboBox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562100" y="257175"/>
          <a:ext cx="22574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10</xdr:row>
      <xdr:rowOff>66675</xdr:rowOff>
    </xdr:from>
    <xdr:to>
      <xdr:col>14</xdr:col>
      <xdr:colOff>219075</xdr:colOff>
      <xdr:row>34</xdr:row>
      <xdr:rowOff>28575</xdr:rowOff>
    </xdr:to>
    <xdr:graphicFrame>
      <xdr:nvGraphicFramePr>
        <xdr:cNvPr id="1" name="Chart 2"/>
        <xdr:cNvGraphicFramePr/>
      </xdr:nvGraphicFramePr>
      <xdr:xfrm>
        <a:off x="4629150" y="1752600"/>
        <a:ext cx="524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219075</xdr:colOff>
      <xdr:row>22</xdr:row>
      <xdr:rowOff>19050</xdr:rowOff>
    </xdr:to>
    <xdr:graphicFrame>
      <xdr:nvGraphicFramePr>
        <xdr:cNvPr id="1" name="Chart 1"/>
        <xdr:cNvGraphicFramePr/>
      </xdr:nvGraphicFramePr>
      <xdr:xfrm>
        <a:off x="0" y="0"/>
        <a:ext cx="50196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0</xdr:row>
      <xdr:rowOff>0</xdr:rowOff>
    </xdr:from>
    <xdr:to>
      <xdr:col>15</xdr:col>
      <xdr:colOff>85725</xdr:colOff>
      <xdr:row>22</xdr:row>
      <xdr:rowOff>28575</xdr:rowOff>
    </xdr:to>
    <xdr:graphicFrame>
      <xdr:nvGraphicFramePr>
        <xdr:cNvPr id="2" name="Chart 2"/>
        <xdr:cNvGraphicFramePr/>
      </xdr:nvGraphicFramePr>
      <xdr:xfrm>
        <a:off x="5486400" y="0"/>
        <a:ext cx="4886325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V25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37890625" style="72" customWidth="1"/>
    <col min="2" max="2" width="9.125" style="74" customWidth="1"/>
    <col min="3" max="3" width="9.75390625" style="74" bestFit="1" customWidth="1"/>
    <col min="4" max="4" width="9.875" style="74" customWidth="1"/>
    <col min="5" max="5" width="10.125" style="74" customWidth="1"/>
    <col min="6" max="6" width="9.00390625" style="75" customWidth="1"/>
    <col min="7" max="10" width="9.125" style="74" customWidth="1"/>
    <col min="11" max="13" width="4.75390625" style="74" customWidth="1"/>
    <col min="14" max="15" width="5.00390625" style="74" customWidth="1"/>
    <col min="16" max="16" width="6.625" style="74" customWidth="1"/>
    <col min="17" max="18" width="9.125" style="74" customWidth="1"/>
    <col min="19" max="19" width="3.25390625" style="74" customWidth="1"/>
    <col min="20" max="20" width="2.125" style="72" customWidth="1"/>
    <col min="21" max="22" width="9.125" style="72" customWidth="1"/>
    <col min="23" max="16384" width="9.125" style="74" customWidth="1"/>
  </cols>
  <sheetData>
    <row r="1" spans="2:19" ht="6" customHeight="1">
      <c r="B1" s="72"/>
      <c r="C1" s="72"/>
      <c r="D1" s="72"/>
      <c r="E1" s="72"/>
      <c r="F1" s="73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2:19" ht="12.75" customHeight="1">
      <c r="L2" s="76" t="s">
        <v>55</v>
      </c>
      <c r="M2" s="77"/>
      <c r="N2" s="78"/>
      <c r="O2" s="79"/>
      <c r="P2" s="80" t="s">
        <v>43</v>
      </c>
      <c r="Q2" s="81"/>
      <c r="R2" s="82"/>
      <c r="S2" s="82"/>
    </row>
    <row r="3" spans="2:19" ht="12.75" customHeight="1">
      <c r="B3" s="83"/>
      <c r="C3" s="83"/>
      <c r="D3" s="83"/>
      <c r="E3" s="83"/>
      <c r="K3" s="84"/>
      <c r="L3" s="84"/>
      <c r="M3" s="84"/>
      <c r="N3" s="85"/>
      <c r="O3" s="85"/>
      <c r="Q3" s="82"/>
      <c r="R3" s="82"/>
      <c r="S3" s="82"/>
    </row>
    <row r="4" spans="2:13" ht="12.75" customHeight="1">
      <c r="B4" s="83"/>
      <c r="C4" s="78"/>
      <c r="K4" s="84"/>
      <c r="L4" s="84"/>
      <c r="M4" s="84"/>
    </row>
    <row r="5" spans="2:13" ht="12.75" customHeight="1" thickBot="1">
      <c r="B5" s="86"/>
      <c r="C5" s="86"/>
      <c r="K5" s="84"/>
      <c r="L5" s="84"/>
      <c r="M5" s="84"/>
    </row>
    <row r="6" spans="2:13" ht="15" customHeight="1" thickBot="1">
      <c r="B6" s="86"/>
      <c r="C6" s="86"/>
      <c r="D6" s="87" t="s">
        <v>56</v>
      </c>
      <c r="E6" s="70">
        <f>Experimental!B8</f>
        <v>8.7</v>
      </c>
      <c r="K6" s="84"/>
      <c r="L6" s="84"/>
      <c r="M6" s="84"/>
    </row>
    <row r="7" spans="2:13" ht="15" customHeight="1" thickBot="1">
      <c r="B7" s="86"/>
      <c r="C7" s="86"/>
      <c r="D7" s="88" t="s">
        <v>57</v>
      </c>
      <c r="E7" s="70">
        <f>2/PI()/E8</f>
        <v>0.4211450183599077</v>
      </c>
      <c r="K7" s="84"/>
      <c r="L7" s="84"/>
      <c r="M7" s="84"/>
    </row>
    <row r="8" spans="4:5" ht="15" customHeight="1" thickBot="1">
      <c r="D8" s="89" t="s">
        <v>58</v>
      </c>
      <c r="E8" s="70">
        <f>Calculations!$D$1*SQRT(E6)</f>
        <v>1.5116402773724142</v>
      </c>
    </row>
    <row r="9" spans="2:16" ht="15" customHeight="1" thickBot="1">
      <c r="B9" s="82"/>
      <c r="D9" s="88" t="s">
        <v>59</v>
      </c>
      <c r="E9" s="71">
        <f>2*PI()*SUM(Calculations!S11:S191)*PI()/180</f>
        <v>3.0968137312143256</v>
      </c>
      <c r="I9" s="82"/>
      <c r="J9" s="90"/>
      <c r="K9" s="91">
        <f>-K11+90</f>
        <v>-30</v>
      </c>
      <c r="L9" s="92">
        <f>-L11+90</f>
        <v>11</v>
      </c>
      <c r="M9" s="93">
        <f>-M11+90</f>
        <v>10</v>
      </c>
      <c r="N9" s="93">
        <f>-N11+90</f>
        <v>5</v>
      </c>
      <c r="P9" s="94">
        <v>277</v>
      </c>
    </row>
    <row r="10" ht="12.75" customHeight="1"/>
    <row r="11" spans="11:14" ht="12.75" customHeight="1">
      <c r="K11" s="74">
        <v>120</v>
      </c>
      <c r="L11" s="74">
        <v>79</v>
      </c>
      <c r="M11" s="74">
        <v>80</v>
      </c>
      <c r="N11" s="74">
        <v>85</v>
      </c>
    </row>
    <row r="12" ht="12.75" customHeight="1"/>
    <row r="13" ht="12.75" customHeight="1"/>
    <row r="216" spans="1:22" s="84" customFormat="1" ht="12.75">
      <c r="A216" s="95"/>
      <c r="F216" s="96"/>
      <c r="T216" s="95"/>
      <c r="U216" s="95"/>
      <c r="V216" s="95"/>
    </row>
    <row r="217" spans="1:22" s="84" customFormat="1" ht="12.75">
      <c r="A217" s="95"/>
      <c r="F217" s="96"/>
      <c r="T217" s="95"/>
      <c r="U217" s="95"/>
      <c r="V217" s="95"/>
    </row>
    <row r="218" spans="1:22" s="84" customFormat="1" ht="12.75">
      <c r="A218" s="95"/>
      <c r="F218" s="96"/>
      <c r="T218" s="95"/>
      <c r="U218" s="95"/>
      <c r="V218" s="95"/>
    </row>
    <row r="219" spans="1:22" s="84" customFormat="1" ht="12.75">
      <c r="A219" s="95"/>
      <c r="F219" s="96"/>
      <c r="T219" s="95"/>
      <c r="U219" s="95"/>
      <c r="V219" s="95"/>
    </row>
    <row r="220" spans="1:22" s="84" customFormat="1" ht="12.75">
      <c r="A220" s="95"/>
      <c r="F220" s="96"/>
      <c r="T220" s="95"/>
      <c r="U220" s="95"/>
      <c r="V220" s="95"/>
    </row>
    <row r="221" spans="1:22" s="84" customFormat="1" ht="12.75">
      <c r="A221" s="95"/>
      <c r="F221" s="96"/>
      <c r="T221" s="95"/>
      <c r="U221" s="95"/>
      <c r="V221" s="95"/>
    </row>
    <row r="222" spans="1:22" s="84" customFormat="1" ht="12.75">
      <c r="A222" s="95"/>
      <c r="F222" s="96"/>
      <c r="T222" s="95"/>
      <c r="U222" s="95"/>
      <c r="V222" s="95"/>
    </row>
    <row r="223" spans="1:22" s="84" customFormat="1" ht="12.75">
      <c r="A223" s="95"/>
      <c r="F223" s="96"/>
      <c r="T223" s="95"/>
      <c r="U223" s="95"/>
      <c r="V223" s="95"/>
    </row>
    <row r="224" spans="1:22" s="84" customFormat="1" ht="12.75">
      <c r="A224" s="95"/>
      <c r="F224" s="96"/>
      <c r="T224" s="95"/>
      <c r="U224" s="95"/>
      <c r="V224" s="95"/>
    </row>
    <row r="225" spans="1:22" s="84" customFormat="1" ht="12.75">
      <c r="A225" s="95"/>
      <c r="F225" s="96"/>
      <c r="T225" s="95"/>
      <c r="U225" s="95"/>
      <c r="V225" s="95"/>
    </row>
    <row r="226" spans="1:22" s="84" customFormat="1" ht="12.75">
      <c r="A226" s="95"/>
      <c r="F226" s="96"/>
      <c r="T226" s="95"/>
      <c r="U226" s="95"/>
      <c r="V226" s="95"/>
    </row>
    <row r="227" spans="1:22" s="84" customFormat="1" ht="12.75">
      <c r="A227" s="95"/>
      <c r="F227" s="96"/>
      <c r="T227" s="95"/>
      <c r="U227" s="95"/>
      <c r="V227" s="95"/>
    </row>
    <row r="228" spans="1:22" s="84" customFormat="1" ht="12.75">
      <c r="A228" s="95"/>
      <c r="F228" s="96"/>
      <c r="T228" s="95"/>
      <c r="U228" s="95"/>
      <c r="V228" s="95"/>
    </row>
    <row r="229" spans="1:22" s="84" customFormat="1" ht="12.75">
      <c r="A229" s="95"/>
      <c r="F229" s="96"/>
      <c r="T229" s="95"/>
      <c r="U229" s="95"/>
      <c r="V229" s="95"/>
    </row>
    <row r="230" spans="1:22" s="84" customFormat="1" ht="12.75">
      <c r="A230" s="95"/>
      <c r="F230" s="96"/>
      <c r="T230" s="95"/>
      <c r="U230" s="95"/>
      <c r="V230" s="95"/>
    </row>
    <row r="231" spans="1:22" s="84" customFormat="1" ht="12.75">
      <c r="A231" s="95"/>
      <c r="F231" s="96"/>
      <c r="T231" s="95"/>
      <c r="U231" s="95"/>
      <c r="V231" s="95"/>
    </row>
    <row r="232" spans="1:22" s="84" customFormat="1" ht="12.75">
      <c r="A232" s="95"/>
      <c r="F232" s="96"/>
      <c r="T232" s="95"/>
      <c r="U232" s="95"/>
      <c r="V232" s="95"/>
    </row>
    <row r="233" spans="1:22" s="84" customFormat="1" ht="12.75">
      <c r="A233" s="95"/>
      <c r="F233" s="96"/>
      <c r="T233" s="95"/>
      <c r="U233" s="95"/>
      <c r="V233" s="95"/>
    </row>
    <row r="234" spans="1:22" s="84" customFormat="1" ht="12.75">
      <c r="A234" s="95"/>
      <c r="F234" s="96"/>
      <c r="T234" s="95"/>
      <c r="U234" s="95"/>
      <c r="V234" s="95"/>
    </row>
    <row r="235" spans="1:22" s="84" customFormat="1" ht="12.75">
      <c r="A235" s="95"/>
      <c r="F235" s="96"/>
      <c r="T235" s="95"/>
      <c r="U235" s="95"/>
      <c r="V235" s="95"/>
    </row>
    <row r="236" spans="1:22" s="84" customFormat="1" ht="12.75">
      <c r="A236" s="95"/>
      <c r="F236" s="96"/>
      <c r="T236" s="95"/>
      <c r="U236" s="95"/>
      <c r="V236" s="95"/>
    </row>
    <row r="237" spans="1:22" s="84" customFormat="1" ht="12.75">
      <c r="A237" s="95"/>
      <c r="F237" s="96"/>
      <c r="T237" s="95"/>
      <c r="U237" s="95"/>
      <c r="V237" s="95"/>
    </row>
    <row r="238" spans="1:22" s="84" customFormat="1" ht="12.75">
      <c r="A238" s="95"/>
      <c r="F238" s="96"/>
      <c r="T238" s="95"/>
      <c r="U238" s="95"/>
      <c r="V238" s="95"/>
    </row>
    <row r="239" spans="1:22" s="84" customFormat="1" ht="12.75">
      <c r="A239" s="95"/>
      <c r="F239" s="96"/>
      <c r="T239" s="95"/>
      <c r="U239" s="95"/>
      <c r="V239" s="95"/>
    </row>
    <row r="240" spans="1:22" s="84" customFormat="1" ht="12.75">
      <c r="A240" s="95"/>
      <c r="F240" s="96"/>
      <c r="T240" s="95"/>
      <c r="U240" s="95"/>
      <c r="V240" s="95"/>
    </row>
    <row r="241" spans="1:22" s="84" customFormat="1" ht="12.75">
      <c r="A241" s="95"/>
      <c r="F241" s="96"/>
      <c r="T241" s="95"/>
      <c r="U241" s="95"/>
      <c r="V241" s="95"/>
    </row>
    <row r="242" spans="1:22" s="84" customFormat="1" ht="12.75">
      <c r="A242" s="95"/>
      <c r="F242" s="96"/>
      <c r="T242" s="95"/>
      <c r="U242" s="95"/>
      <c r="V242" s="95"/>
    </row>
    <row r="243" spans="1:22" s="84" customFormat="1" ht="12.75">
      <c r="A243" s="95"/>
      <c r="F243" s="96"/>
      <c r="T243" s="95"/>
      <c r="U243" s="95"/>
      <c r="V243" s="95"/>
    </row>
    <row r="244" spans="1:22" s="84" customFormat="1" ht="12.75">
      <c r="A244" s="95"/>
      <c r="F244" s="96"/>
      <c r="T244" s="95"/>
      <c r="U244" s="95"/>
      <c r="V244" s="95"/>
    </row>
    <row r="245" spans="1:22" s="84" customFormat="1" ht="12.75">
      <c r="A245" s="95"/>
      <c r="F245" s="96"/>
      <c r="T245" s="95"/>
      <c r="U245" s="95"/>
      <c r="V245" s="95"/>
    </row>
    <row r="246" spans="1:22" s="84" customFormat="1" ht="12.75">
      <c r="A246" s="95"/>
      <c r="F246" s="96"/>
      <c r="T246" s="95"/>
      <c r="U246" s="95"/>
      <c r="V246" s="95"/>
    </row>
    <row r="247" spans="1:22" s="84" customFormat="1" ht="12.75">
      <c r="A247" s="95"/>
      <c r="F247" s="96"/>
      <c r="T247" s="95"/>
      <c r="U247" s="95"/>
      <c r="V247" s="95"/>
    </row>
    <row r="248" spans="1:22" s="84" customFormat="1" ht="12.75">
      <c r="A248" s="95"/>
      <c r="F248" s="96"/>
      <c r="T248" s="95"/>
      <c r="U248" s="95"/>
      <c r="V248" s="95"/>
    </row>
    <row r="249" spans="1:22" s="84" customFormat="1" ht="12.75">
      <c r="A249" s="95"/>
      <c r="F249" s="96"/>
      <c r="T249" s="95"/>
      <c r="U249" s="95"/>
      <c r="V249" s="95"/>
    </row>
    <row r="250" spans="1:22" s="84" customFormat="1" ht="12.75">
      <c r="A250" s="95"/>
      <c r="F250" s="96"/>
      <c r="T250" s="95"/>
      <c r="U250" s="95"/>
      <c r="V250" s="95"/>
    </row>
    <row r="251" spans="1:22" s="84" customFormat="1" ht="12.75">
      <c r="A251" s="95"/>
      <c r="F251" s="96"/>
      <c r="T251" s="95"/>
      <c r="U251" s="95"/>
      <c r="V251" s="95"/>
    </row>
    <row r="252" spans="1:22" s="84" customFormat="1" ht="12.75">
      <c r="A252" s="95"/>
      <c r="F252" s="96"/>
      <c r="T252" s="95"/>
      <c r="U252" s="95"/>
      <c r="V252" s="95"/>
    </row>
    <row r="253" spans="1:22" s="84" customFormat="1" ht="12.75">
      <c r="A253" s="95"/>
      <c r="F253" s="96"/>
      <c r="T253" s="95"/>
      <c r="U253" s="95"/>
      <c r="V253" s="95"/>
    </row>
    <row r="254" spans="1:22" s="84" customFormat="1" ht="12.75">
      <c r="A254" s="95"/>
      <c r="F254" s="96"/>
      <c r="T254" s="95"/>
      <c r="U254" s="95"/>
      <c r="V254" s="95"/>
    </row>
    <row r="255" spans="1:22" s="84" customFormat="1" ht="12.75">
      <c r="A255" s="95"/>
      <c r="F255" s="96"/>
      <c r="T255" s="95"/>
      <c r="U255" s="95"/>
      <c r="V255" s="95"/>
    </row>
    <row r="256" spans="1:22" s="84" customFormat="1" ht="12.75">
      <c r="A256" s="95"/>
      <c r="F256" s="96"/>
      <c r="T256" s="95"/>
      <c r="U256" s="95"/>
      <c r="V256" s="95"/>
    </row>
    <row r="257" spans="1:22" s="84" customFormat="1" ht="12.75">
      <c r="A257" s="95"/>
      <c r="F257" s="96"/>
      <c r="T257" s="95"/>
      <c r="U257" s="95"/>
      <c r="V257" s="95"/>
    </row>
    <row r="258" spans="1:22" s="84" customFormat="1" ht="12.75">
      <c r="A258" s="95"/>
      <c r="F258" s="96"/>
      <c r="T258" s="95"/>
      <c r="U258" s="95"/>
      <c r="V258" s="95"/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/>
  <dimension ref="A1:X191"/>
  <sheetViews>
    <sheetView workbookViewId="0" topLeftCell="E1">
      <selection activeCell="Q11" sqref="Q11"/>
    </sheetView>
  </sheetViews>
  <sheetFormatPr defaultColWidth="9.00390625" defaultRowHeight="12.75"/>
  <cols>
    <col min="1" max="1" width="5.875" style="0" customWidth="1"/>
    <col min="7" max="7" width="7.375" style="0" customWidth="1"/>
    <col min="19" max="19" width="12.75390625" style="0" customWidth="1"/>
  </cols>
  <sheetData>
    <row r="1" spans="3:4" ht="12.75">
      <c r="C1" t="s">
        <v>20</v>
      </c>
      <c r="D1" s="66">
        <v>0.5124940513447365</v>
      </c>
    </row>
    <row r="2" ht="13.5" thickBot="1"/>
    <row r="3" spans="3:10" ht="13.5" thickBot="1">
      <c r="C3" s="1" t="s">
        <v>53</v>
      </c>
      <c r="D3" s="2" t="s">
        <v>54</v>
      </c>
      <c r="E3" s="2"/>
      <c r="F3" s="46" t="s">
        <v>10</v>
      </c>
      <c r="G3" s="24"/>
      <c r="I3" s="64" t="s">
        <v>52</v>
      </c>
      <c r="J3" s="65"/>
    </row>
    <row r="4" spans="3:16" ht="12.75">
      <c r="C4" s="4">
        <f>SIN(2*F4)</f>
        <v>-0.8660254037844386</v>
      </c>
      <c r="D4" s="5">
        <f>COS(2*F4)-1</f>
        <v>-0.4999999999999999</v>
      </c>
      <c r="E4" s="11" t="s">
        <v>7</v>
      </c>
      <c r="F4" s="5">
        <f>Scattering!K9*2*PI()/360</f>
        <v>-0.5235987755982988</v>
      </c>
      <c r="G4" s="7"/>
      <c r="I4" s="31">
        <v>0</v>
      </c>
      <c r="J4" s="33">
        <v>0</v>
      </c>
      <c r="K4" s="31">
        <v>0</v>
      </c>
      <c r="L4" s="33">
        <v>0</v>
      </c>
      <c r="M4" s="31">
        <v>0</v>
      </c>
      <c r="N4" s="33">
        <v>0</v>
      </c>
      <c r="O4" s="31">
        <v>0</v>
      </c>
      <c r="P4" s="33">
        <v>0</v>
      </c>
    </row>
    <row r="5" spans="3:16" ht="12.75">
      <c r="C5" s="6">
        <f>SIN(2*F5)</f>
        <v>0.374606593415912</v>
      </c>
      <c r="D5" s="8">
        <f>COS(2*F5)-1</f>
        <v>-0.07281614543321258</v>
      </c>
      <c r="E5" s="12" t="s">
        <v>8</v>
      </c>
      <c r="F5" s="8">
        <f>Scattering!L9*2*PI()/360</f>
        <v>0.19198621771937624</v>
      </c>
      <c r="G5" s="7"/>
      <c r="I5" s="34">
        <f>C4</f>
        <v>-0.8660254037844386</v>
      </c>
      <c r="J5" s="36">
        <f>D4</f>
        <v>-0.4999999999999999</v>
      </c>
      <c r="K5" s="34">
        <f>C5</f>
        <v>0.374606593415912</v>
      </c>
      <c r="L5" s="36">
        <f>D5</f>
        <v>-0.07281614543321258</v>
      </c>
      <c r="M5" s="34">
        <f>C6</f>
        <v>0.3420201433256687</v>
      </c>
      <c r="N5" s="36">
        <f>D6</f>
        <v>-0.06030737921409157</v>
      </c>
      <c r="O5" s="34">
        <f>C7</f>
        <v>0.17364817766693033</v>
      </c>
      <c r="P5" s="36">
        <f>D7</f>
        <v>-0.01519224698779198</v>
      </c>
    </row>
    <row r="6" spans="3:7" ht="12.75">
      <c r="C6" s="6">
        <f>SIN(2*F6)</f>
        <v>0.3420201433256687</v>
      </c>
      <c r="D6" s="8">
        <f>COS(2*F6)-1</f>
        <v>-0.06030737921409157</v>
      </c>
      <c r="E6" s="12" t="s">
        <v>9</v>
      </c>
      <c r="F6" s="8">
        <f>Scattering!M9*2*PI()/360</f>
        <v>0.17453292519943295</v>
      </c>
      <c r="G6" s="7"/>
    </row>
    <row r="7" spans="3:7" ht="13.5" thickBot="1">
      <c r="C7" s="9">
        <f>SIN(2*F7)</f>
        <v>0.17364817766693033</v>
      </c>
      <c r="D7" s="10">
        <f>COS(2*F7)-1</f>
        <v>-0.01519224698779198</v>
      </c>
      <c r="E7" s="13" t="s">
        <v>29</v>
      </c>
      <c r="F7" s="10">
        <f>Scattering!N9*2*PI()/360</f>
        <v>0.08726646259971647</v>
      </c>
      <c r="G7" s="7"/>
    </row>
    <row r="8" s="3" customFormat="1" ht="13.5" thickBot="1"/>
    <row r="9" spans="1:19" s="57" customFormat="1" ht="12.75">
      <c r="A9" s="52"/>
      <c r="B9" s="53"/>
      <c r="C9" s="53"/>
      <c r="D9" s="54"/>
      <c r="E9" s="54"/>
      <c r="F9" s="55"/>
      <c r="G9" s="54"/>
      <c r="H9" s="54" t="s">
        <v>5</v>
      </c>
      <c r="I9" s="54"/>
      <c r="J9" s="55"/>
      <c r="K9" s="54" t="s">
        <v>49</v>
      </c>
      <c r="L9" s="53"/>
      <c r="M9" s="54" t="s">
        <v>6</v>
      </c>
      <c r="N9" s="54"/>
      <c r="O9" s="55"/>
      <c r="P9" s="54" t="s">
        <v>49</v>
      </c>
      <c r="Q9" s="52" t="s">
        <v>24</v>
      </c>
      <c r="R9" s="53" t="s">
        <v>50</v>
      </c>
      <c r="S9" s="56" t="s">
        <v>51</v>
      </c>
    </row>
    <row r="10" spans="1:19" s="57" customFormat="1" ht="13.5" thickBot="1">
      <c r="A10" s="58" t="s">
        <v>0</v>
      </c>
      <c r="B10" s="59" t="s">
        <v>48</v>
      </c>
      <c r="C10" s="60" t="s">
        <v>11</v>
      </c>
      <c r="D10" s="57" t="s">
        <v>12</v>
      </c>
      <c r="E10" s="57" t="s">
        <v>13</v>
      </c>
      <c r="F10" s="61" t="s">
        <v>30</v>
      </c>
      <c r="G10" s="57" t="s">
        <v>14</v>
      </c>
      <c r="H10" s="57" t="s">
        <v>15</v>
      </c>
      <c r="I10" s="57" t="s">
        <v>16</v>
      </c>
      <c r="J10" s="61" t="s">
        <v>31</v>
      </c>
      <c r="K10" s="62" t="s">
        <v>17</v>
      </c>
      <c r="L10" s="60" t="s">
        <v>14</v>
      </c>
      <c r="M10" s="57" t="s">
        <v>15</v>
      </c>
      <c r="N10" s="57" t="s">
        <v>16</v>
      </c>
      <c r="O10" s="61" t="s">
        <v>31</v>
      </c>
      <c r="P10" s="62" t="s">
        <v>18</v>
      </c>
      <c r="Q10" s="58"/>
      <c r="R10" s="59"/>
      <c r="S10" s="63"/>
    </row>
    <row r="11" spans="1:24" s="3" customFormat="1" ht="12.75">
      <c r="A11" s="15">
        <v>0</v>
      </c>
      <c r="B11" s="18">
        <f aca="true" t="shared" si="0" ref="B11:B42">COS(A11*PI()/180)</f>
        <v>1</v>
      </c>
      <c r="C11" s="28">
        <v>1</v>
      </c>
      <c r="D11" s="29">
        <f aca="true" t="shared" si="1" ref="D11:D42">B11*3</f>
        <v>3</v>
      </c>
      <c r="E11" s="29">
        <f aca="true" t="shared" si="2" ref="E11:E42">5*0.5*(3*B11^2-1)</f>
        <v>5</v>
      </c>
      <c r="F11" s="29">
        <f>7*0.5*(5*B11^3-3*B11)</f>
        <v>7</v>
      </c>
      <c r="G11" s="28">
        <f>Calculations!$D$4*C11</f>
        <v>-0.4999999999999999</v>
      </c>
      <c r="H11" s="29">
        <f>Calculations!$D$5*D11</f>
        <v>-0.21844843629963773</v>
      </c>
      <c r="I11" s="29">
        <f>Calculations!$D$6*E11</f>
        <v>-0.30153689607045786</v>
      </c>
      <c r="J11" s="30">
        <f>Calculations!$D$7*F11</f>
        <v>-0.10634572891454386</v>
      </c>
      <c r="K11" s="3">
        <f>SUM(G11:J11)/(2*Scattering!$E$8)</f>
        <v>-0.3725526099511146</v>
      </c>
      <c r="L11" s="28">
        <f>Calculations!$C$4*C11</f>
        <v>-0.8660254037844386</v>
      </c>
      <c r="M11" s="29">
        <f>Calculations!$C$5*D11</f>
        <v>1.123819780247736</v>
      </c>
      <c r="N11" s="29">
        <f>Calculations!$C$6*E11</f>
        <v>1.7101007166283435</v>
      </c>
      <c r="O11" s="30">
        <f>Calculations!$C$7*F11</f>
        <v>1.2155372436685123</v>
      </c>
      <c r="P11" s="3">
        <f>SUM(L11:O11)/(2*Scattering!$E$8)</f>
        <v>1.052972848240623</v>
      </c>
      <c r="Q11" s="15">
        <f aca="true" t="shared" si="3" ref="Q11:Q42">K11*K11+P11*P11</f>
        <v>1.2475472663133576</v>
      </c>
      <c r="R11" s="28">
        <f aca="true" t="shared" si="4" ref="R11:R42">LOG(Q11)</f>
        <v>0.0960570088927818</v>
      </c>
      <c r="S11" s="30">
        <f aca="true" t="shared" si="5" ref="S11:S42">Q11*SIN(A11*PI()/180)</f>
        <v>0</v>
      </c>
      <c r="V11" s="3">
        <v>0</v>
      </c>
      <c r="W11" s="3">
        <f>SIN(2*V11/180*PI())</f>
        <v>0</v>
      </c>
      <c r="X11" s="3">
        <f>COS(2*V11/180*PI())-1</f>
        <v>0</v>
      </c>
    </row>
    <row r="12" spans="1:24" s="3" customFormat="1" ht="12.75">
      <c r="A12" s="15">
        <v>1</v>
      </c>
      <c r="B12" s="18">
        <f t="shared" si="0"/>
        <v>0.9998476951563913</v>
      </c>
      <c r="C12" s="18">
        <v>1</v>
      </c>
      <c r="D12" s="3">
        <f t="shared" si="1"/>
        <v>2.999543085469174</v>
      </c>
      <c r="E12" s="3">
        <f t="shared" si="2"/>
        <v>4.99771560132161</v>
      </c>
      <c r="F12" s="3">
        <f aca="true" t="shared" si="6" ref="F12:F75">7*0.5*(5*B12^3-3*B12)</f>
        <v>6.993604414336789</v>
      </c>
      <c r="G12" s="18">
        <f>Calculations!$D$4*C12</f>
        <v>-0.4999999999999999</v>
      </c>
      <c r="H12" s="3">
        <f>Calculations!$D$5*D12</f>
        <v>-0.21841516554471055</v>
      </c>
      <c r="I12" s="3">
        <f>Calculations!$D$6*E12</f>
        <v>-0.301399129973084</v>
      </c>
      <c r="J12" s="19">
        <f>Calculations!$D$7*F12</f>
        <v>-0.10624856559751678</v>
      </c>
      <c r="K12" s="3">
        <f>SUM(G12:J12)/(2*Scattering!$E$8)</f>
        <v>-0.3724638983133847</v>
      </c>
      <c r="L12" s="18">
        <f>Calculations!$C$4*C12</f>
        <v>-0.8660254037844386</v>
      </c>
      <c r="M12" s="3">
        <f>Calculations!$C$5*D12</f>
        <v>1.1236486170518611</v>
      </c>
      <c r="N12" s="3">
        <f>Calculations!$C$6*E12</f>
        <v>1.7093194062649475</v>
      </c>
      <c r="O12" s="19">
        <f>Calculations!$C$7*F12</f>
        <v>1.214426661872983</v>
      </c>
      <c r="P12" s="3">
        <f>SUM(L12:O12)/(2*Scattering!$E$8)</f>
        <v>1.0522904585922122</v>
      </c>
      <c r="Q12" s="15">
        <f t="shared" si="3"/>
        <v>1.2460445647910117</v>
      </c>
      <c r="R12" s="18">
        <f t="shared" si="4"/>
        <v>0.0955335751455562</v>
      </c>
      <c r="S12" s="19">
        <f t="shared" si="5"/>
        <v>0.021746476183700784</v>
      </c>
      <c r="V12" s="3">
        <v>5</v>
      </c>
      <c r="W12" s="3">
        <f aca="true" t="shared" si="7" ref="W12:W46">SIN(2*V12/180*PI())</f>
        <v>0.17364817766693033</v>
      </c>
      <c r="X12" s="3">
        <f aca="true" t="shared" si="8" ref="X12:X47">COS(2*V12/180*PI())-1</f>
        <v>-0.01519224698779198</v>
      </c>
    </row>
    <row r="13" spans="1:24" s="3" customFormat="1" ht="12.75">
      <c r="A13" s="15">
        <v>2</v>
      </c>
      <c r="B13" s="18">
        <f t="shared" si="0"/>
        <v>0.9993908270190958</v>
      </c>
      <c r="C13" s="18">
        <v>1</v>
      </c>
      <c r="D13" s="3">
        <f t="shared" si="1"/>
        <v>2.998172481057287</v>
      </c>
      <c r="E13" s="3">
        <f t="shared" si="2"/>
        <v>4.990865188474341</v>
      </c>
      <c r="F13" s="3">
        <f t="shared" si="6"/>
        <v>6.974434213161325</v>
      </c>
      <c r="G13" s="18">
        <f>Calculations!$D$4*C13</f>
        <v>-0.4999999999999999</v>
      </c>
      <c r="H13" s="3">
        <f>Calculations!$D$5*D13</f>
        <v>-0.2183153634145232</v>
      </c>
      <c r="I13" s="3">
        <f>Calculations!$D$6*E13</f>
        <v>-0.3009859995277307</v>
      </c>
      <c r="J13" s="19">
        <f>Calculations!$D$7*F13</f>
        <v>-0.10595732716645347</v>
      </c>
      <c r="K13" s="3">
        <f>SUM(G13:J13)/(2*Scattering!$E$8)</f>
        <v>-0.37219790546487397</v>
      </c>
      <c r="L13" s="18">
        <f>Calculations!$C$4*C13</f>
        <v>-0.8660254037844386</v>
      </c>
      <c r="M13" s="3">
        <f>Calculations!$C$5*D13</f>
        <v>1.1231351796022033</v>
      </c>
      <c r="N13" s="3">
        <f>Calculations!$C$6*E13</f>
        <v>1.7069764270810848</v>
      </c>
      <c r="O13" s="19">
        <f>Calculations!$C$7*F13</f>
        <v>1.2110977913733552</v>
      </c>
      <c r="P13" s="3">
        <f>SUM(L13:O13)/(2*Scattering!$E$8)</f>
        <v>1.050244572667586</v>
      </c>
      <c r="Q13" s="15">
        <f t="shared" si="3"/>
        <v>1.2415449432501595</v>
      </c>
      <c r="R13" s="18">
        <f t="shared" si="4"/>
        <v>0.09396244539864382</v>
      </c>
      <c r="S13" s="19">
        <f t="shared" si="5"/>
        <v>0.04332929365296569</v>
      </c>
      <c r="V13" s="3">
        <v>10</v>
      </c>
      <c r="W13" s="3">
        <f t="shared" si="7"/>
        <v>0.3420201433256687</v>
      </c>
      <c r="X13" s="3">
        <f t="shared" si="8"/>
        <v>-0.06030737921409157</v>
      </c>
    </row>
    <row r="14" spans="1:24" s="3" customFormat="1" ht="12.75">
      <c r="A14" s="15">
        <v>3</v>
      </c>
      <c r="B14" s="18">
        <f t="shared" si="0"/>
        <v>0.9986295347545738</v>
      </c>
      <c r="C14" s="18">
        <v>1</v>
      </c>
      <c r="D14" s="3">
        <f t="shared" si="1"/>
        <v>2.9958886042637216</v>
      </c>
      <c r="E14" s="3">
        <f t="shared" si="2"/>
        <v>4.979457107631024</v>
      </c>
      <c r="F14" s="3">
        <f t="shared" si="6"/>
        <v>6.942539018834481</v>
      </c>
      <c r="G14" s="18">
        <f>Calculations!$D$4*C14</f>
        <v>-0.4999999999999999</v>
      </c>
      <c r="H14" s="3">
        <f>Calculations!$D$5*D14</f>
        <v>-0.21814906030977138</v>
      </c>
      <c r="I14" s="3">
        <f>Calculations!$D$6*E14</f>
        <v>-0.3002980080702078</v>
      </c>
      <c r="J14" s="19">
        <f>Calculations!$D$7*F14</f>
        <v>-0.10547276749651642</v>
      </c>
      <c r="K14" s="3">
        <f>SUM(G14:J14)/(2*Scattering!$E$8)</f>
        <v>-0.3717550573044177</v>
      </c>
      <c r="L14" s="18">
        <f>Calculations!$C$4*C14</f>
        <v>-0.8660254037844386</v>
      </c>
      <c r="M14" s="3">
        <f>Calculations!$C$5*D14</f>
        <v>1.122279624296784</v>
      </c>
      <c r="N14" s="3">
        <f>Calculations!$C$6*E14</f>
        <v>1.7030746336359825</v>
      </c>
      <c r="O14" s="19">
        <f>Calculations!$C$7*F14</f>
        <v>1.205559249002166</v>
      </c>
      <c r="P14" s="3">
        <f>SUM(L14:O14)/(2*Scattering!$E$8)</f>
        <v>1.0468390365503533</v>
      </c>
      <c r="Q14" s="15">
        <f t="shared" si="3"/>
        <v>1.234073791077083</v>
      </c>
      <c r="R14" s="18">
        <f t="shared" si="4"/>
        <v>0.09134112898364877</v>
      </c>
      <c r="S14" s="19">
        <f t="shared" si="5"/>
        <v>0.06458643193037401</v>
      </c>
      <c r="V14" s="3">
        <v>15</v>
      </c>
      <c r="W14" s="3">
        <f t="shared" si="7"/>
        <v>0.49999999999999994</v>
      </c>
      <c r="X14" s="3">
        <f t="shared" si="8"/>
        <v>-0.1339745962155613</v>
      </c>
    </row>
    <row r="15" spans="1:24" s="3" customFormat="1" ht="12.75">
      <c r="A15" s="15">
        <v>4</v>
      </c>
      <c r="B15" s="18">
        <f t="shared" si="0"/>
        <v>0.9975640502598242</v>
      </c>
      <c r="C15" s="18">
        <v>1</v>
      </c>
      <c r="D15" s="3">
        <f t="shared" si="1"/>
        <v>2.9926921507794724</v>
      </c>
      <c r="E15" s="3">
        <f t="shared" si="2"/>
        <v>4.963505257780888</v>
      </c>
      <c r="F15" s="3">
        <f t="shared" si="6"/>
        <v>6.898001385142435</v>
      </c>
      <c r="G15" s="18">
        <f>Calculations!$D$4*C15</f>
        <v>-0.4999999999999999</v>
      </c>
      <c r="H15" s="3">
        <f>Calculations!$D$5*D15</f>
        <v>-0.2179163068879918</v>
      </c>
      <c r="I15" s="3">
        <f>Calculations!$D$6*E15</f>
        <v>-0.29933599381212933</v>
      </c>
      <c r="J15" s="19">
        <f>Calculations!$D$7*F15</f>
        <v>-0.10479614076521507</v>
      </c>
      <c r="K15" s="3">
        <f>SUM(G15:J15)/(2*Scattering!$E$8)</f>
        <v>-0.3711360626801106</v>
      </c>
      <c r="L15" s="18">
        <f>Calculations!$C$4*C15</f>
        <v>-0.8660254037844386</v>
      </c>
      <c r="M15" s="3">
        <f>Calculations!$C$5*D15</f>
        <v>1.121082211746037</v>
      </c>
      <c r="N15" s="3">
        <f>Calculations!$C$6*E15</f>
        <v>1.6976187796639295</v>
      </c>
      <c r="O15" s="19">
        <f>Calculations!$C$7*F15</f>
        <v>1.1978253700739452</v>
      </c>
      <c r="P15" s="3">
        <f>SUM(L15:O15)/(2*Scattering!$E$8)</f>
        <v>1.0420802504600446</v>
      </c>
      <c r="Q15" s="15">
        <f t="shared" si="3"/>
        <v>1.2236732254205642</v>
      </c>
      <c r="R15" s="18">
        <f t="shared" si="4"/>
        <v>0.087665457561218</v>
      </c>
      <c r="S15" s="19">
        <f t="shared" si="5"/>
        <v>0.08535912922043871</v>
      </c>
      <c r="V15" s="3">
        <v>20</v>
      </c>
      <c r="W15" s="3">
        <f t="shared" si="7"/>
        <v>0.6427876096865393</v>
      </c>
      <c r="X15" s="3">
        <f t="shared" si="8"/>
        <v>-0.233955556881022</v>
      </c>
    </row>
    <row r="16" spans="1:24" s="3" customFormat="1" ht="12.75">
      <c r="A16" s="15">
        <v>5</v>
      </c>
      <c r="B16" s="18">
        <f t="shared" si="0"/>
        <v>0.9961946980917455</v>
      </c>
      <c r="C16" s="18">
        <v>1</v>
      </c>
      <c r="D16" s="3">
        <f t="shared" si="1"/>
        <v>2.988584094275237</v>
      </c>
      <c r="E16" s="3">
        <f t="shared" si="2"/>
        <v>4.94302907379578</v>
      </c>
      <c r="F16" s="3">
        <f t="shared" si="6"/>
        <v>6.8409365725055045</v>
      </c>
      <c r="G16" s="18">
        <f>Calculations!$D$4*C16</f>
        <v>-0.4999999999999999</v>
      </c>
      <c r="H16" s="3">
        <f>Calculations!$D$5*D16</f>
        <v>-0.21761717404813152</v>
      </c>
      <c r="I16" s="3">
        <f>Calculations!$D$6*E16</f>
        <v>-0.298101128819682</v>
      </c>
      <c r="J16" s="19">
        <f>Calculations!$D$7*F16</f>
        <v>-0.10392919803732274</v>
      </c>
      <c r="K16" s="3">
        <f>SUM(G16:J16)/(2*Scattering!$E$8)</f>
        <v>-0.37034191191681737</v>
      </c>
      <c r="L16" s="18">
        <f>Calculations!$C$4*C16</f>
        <v>-0.8660254037844386</v>
      </c>
      <c r="M16" s="3">
        <f>Calculations!$C$5*D16</f>
        <v>1.1195433066934253</v>
      </c>
      <c r="N16" s="3">
        <f>Calculations!$C$6*E16</f>
        <v>1.6906155122825803</v>
      </c>
      <c r="O16" s="19">
        <f>Calculations!$C$7*F16</f>
        <v>1.1879161693506373</v>
      </c>
      <c r="P16" s="3">
        <f>SUM(L16:O16)/(2*Scattering!$E$8)</f>
        <v>1.0359771538988236</v>
      </c>
      <c r="Q16" s="15">
        <f t="shared" si="3"/>
        <v>1.2104017951225106</v>
      </c>
      <c r="R16" s="18">
        <f t="shared" si="4"/>
        <v>0.08292955910900221</v>
      </c>
      <c r="S16" s="19">
        <f t="shared" si="5"/>
        <v>0.10549346747700117</v>
      </c>
      <c r="V16" s="3">
        <v>25</v>
      </c>
      <c r="W16" s="3">
        <f t="shared" si="7"/>
        <v>0.766044443118978</v>
      </c>
      <c r="X16" s="3">
        <f t="shared" si="8"/>
        <v>-0.35721239031346064</v>
      </c>
    </row>
    <row r="17" spans="1:24" s="3" customFormat="1" ht="12.75">
      <c r="A17" s="15">
        <v>6</v>
      </c>
      <c r="B17" s="18">
        <f t="shared" si="0"/>
        <v>0.9945218953682733</v>
      </c>
      <c r="C17" s="18">
        <v>1</v>
      </c>
      <c r="D17" s="3">
        <f t="shared" si="1"/>
        <v>2.9835656861048196</v>
      </c>
      <c r="E17" s="3">
        <f t="shared" si="2"/>
        <v>4.9180535027517704</v>
      </c>
      <c r="F17" s="3">
        <f t="shared" si="6"/>
        <v>6.771492234133013</v>
      </c>
      <c r="G17" s="18">
        <f>Calculations!$D$4*C17</f>
        <v>-0.4999999999999999</v>
      </c>
      <c r="H17" s="3">
        <f>Calculations!$D$5*D17</f>
        <v>-0.2172517529089512</v>
      </c>
      <c r="I17" s="3">
        <f>Calculations!$D$6*E17</f>
        <v>-0.2965949175856424</v>
      </c>
      <c r="J17" s="19">
        <f>Calculations!$D$7*F17</f>
        <v>-0.10287418249686404</v>
      </c>
      <c r="K17" s="3">
        <f>SUM(G17:J17)/(2*Scattering!$E$8)</f>
        <v>-0.36937387475960237</v>
      </c>
      <c r="L17" s="18">
        <f>Calculations!$C$4*C17</f>
        <v>-0.8660254037844386</v>
      </c>
      <c r="M17" s="3">
        <f>Calculations!$C$5*D17</f>
        <v>1.1176633779043348</v>
      </c>
      <c r="N17" s="3">
        <f>Calculations!$C$6*E17</f>
        <v>1.6820733638944676</v>
      </c>
      <c r="O17" s="19">
        <f>Calculations!$C$7*F17</f>
        <v>1.1758572865429684</v>
      </c>
      <c r="P17" s="3">
        <f>SUM(L17:O17)/(2*Scattering!$E$8)</f>
        <v>1.0285412049097067</v>
      </c>
      <c r="Q17" s="15">
        <f t="shared" si="3"/>
        <v>1.1943340695520337</v>
      </c>
      <c r="R17" s="18">
        <f t="shared" si="4"/>
        <v>0.07712582115698723</v>
      </c>
      <c r="S17" s="19">
        <f t="shared" si="5"/>
        <v>0.12484190491847683</v>
      </c>
      <c r="V17" s="3">
        <v>30</v>
      </c>
      <c r="W17" s="3">
        <f t="shared" si="7"/>
        <v>0.8660254037844386</v>
      </c>
      <c r="X17" s="3">
        <f t="shared" si="8"/>
        <v>-0.4999999999999999</v>
      </c>
    </row>
    <row r="18" spans="1:24" s="3" customFormat="1" ht="12.75">
      <c r="A18" s="15">
        <v>7</v>
      </c>
      <c r="B18" s="18">
        <f t="shared" si="0"/>
        <v>0.992546151641322</v>
      </c>
      <c r="C18" s="18">
        <v>1</v>
      </c>
      <c r="D18" s="3">
        <f t="shared" si="1"/>
        <v>2.977638454923966</v>
      </c>
      <c r="E18" s="3">
        <f t="shared" si="2"/>
        <v>4.888608973534987</v>
      </c>
      <c r="F18" s="3">
        <f t="shared" si="6"/>
        <v>6.689848013983728</v>
      </c>
      <c r="G18" s="18">
        <f>Calculations!$D$4*C18</f>
        <v>-0.4999999999999999</v>
      </c>
      <c r="H18" s="3">
        <f>Calculations!$D$5*D18</f>
        <v>-0.2168201547812699</v>
      </c>
      <c r="I18" s="3">
        <f>Calculations!$D$6*E18</f>
        <v>-0.29481919519638544</v>
      </c>
      <c r="J18" s="19">
        <f>Calculations!$D$7*F18</f>
        <v>-0.10163382333923046</v>
      </c>
      <c r="K18" s="3">
        <f>SUM(G18:J18)/(2*Scattering!$E$8)</f>
        <v>-0.36823349773797237</v>
      </c>
      <c r="L18" s="18">
        <f>Calculations!$C$4*C18</f>
        <v>-0.8660254037844386</v>
      </c>
      <c r="M18" s="3">
        <f>Calculations!$C$5*D18</f>
        <v>1.1154429980232865</v>
      </c>
      <c r="N18" s="3">
        <f>Calculations!$C$6*E18</f>
        <v>1.6720027417915866</v>
      </c>
      <c r="O18" s="19">
        <f>Calculations!$C$7*F18</f>
        <v>1.1616799164970075</v>
      </c>
      <c r="P18" s="3">
        <f>SUM(L18:O18)/(2*Scattering!$E$8)</f>
        <v>1.019786353498927</v>
      </c>
      <c r="Q18" s="15">
        <f t="shared" si="3"/>
        <v>1.1755601156389799</v>
      </c>
      <c r="R18" s="18">
        <f t="shared" si="4"/>
        <v>0.07024484292307874</v>
      </c>
      <c r="S18" s="19">
        <f t="shared" si="5"/>
        <v>0.14326473942620171</v>
      </c>
      <c r="V18" s="3">
        <v>35</v>
      </c>
      <c r="W18" s="3">
        <f t="shared" si="7"/>
        <v>0.9396926207859083</v>
      </c>
      <c r="X18" s="3">
        <f t="shared" si="8"/>
        <v>-0.6579798566743311</v>
      </c>
    </row>
    <row r="19" spans="1:24" s="3" customFormat="1" ht="12.75">
      <c r="A19" s="15">
        <v>8</v>
      </c>
      <c r="B19" s="18">
        <f t="shared" si="0"/>
        <v>0.9902680687415704</v>
      </c>
      <c r="C19" s="18">
        <v>1</v>
      </c>
      <c r="D19" s="3">
        <f t="shared" si="1"/>
        <v>2.9708042062247113</v>
      </c>
      <c r="E19" s="3">
        <f t="shared" si="2"/>
        <v>4.854731359768697</v>
      </c>
      <c r="F19" s="3">
        <f t="shared" si="6"/>
        <v>6.596215057633001</v>
      </c>
      <c r="G19" s="18">
        <f>Calculations!$D$4*C19</f>
        <v>-0.4999999999999999</v>
      </c>
      <c r="H19" s="3">
        <f>Calculations!$D$5*D19</f>
        <v>-0.21632251113405823</v>
      </c>
      <c r="I19" s="3">
        <f>Calculations!$D$6*E19</f>
        <v>-0.2927761250961132</v>
      </c>
      <c r="J19" s="19">
        <f>Calculations!$D$7*F19</f>
        <v>-0.10021132834015306</v>
      </c>
      <c r="K19" s="3">
        <f>SUM(G19:J19)/(2*Scattering!$E$8)</f>
        <v>-0.3669226009572084</v>
      </c>
      <c r="L19" s="18">
        <f>Calculations!$C$4*C19</f>
        <v>-0.8660254037844386</v>
      </c>
      <c r="M19" s="3">
        <f>Calculations!$C$5*D19</f>
        <v>1.1128828433995017</v>
      </c>
      <c r="N19" s="3">
        <f>Calculations!$C$6*E19</f>
        <v>1.6604159154757083</v>
      </c>
      <c r="O19" s="19">
        <f>Calculations!$C$7*F19</f>
        <v>1.1454207242571366</v>
      </c>
      <c r="P19" s="3">
        <f>SUM(L19:O19)/(2*Scattering!$E$8)</f>
        <v>1.0097290092898976</v>
      </c>
      <c r="Q19" s="15">
        <f t="shared" si="3"/>
        <v>1.154184867294761</v>
      </c>
      <c r="R19" s="18">
        <f t="shared" si="4"/>
        <v>0.06227537590448851</v>
      </c>
      <c r="S19" s="19">
        <f t="shared" si="5"/>
        <v>0.1606314870625935</v>
      </c>
      <c r="V19" s="3">
        <v>40</v>
      </c>
      <c r="W19" s="3">
        <f t="shared" si="7"/>
        <v>0.984807753012208</v>
      </c>
      <c r="X19" s="3">
        <f t="shared" si="8"/>
        <v>-0.8263518223330696</v>
      </c>
    </row>
    <row r="20" spans="1:24" s="3" customFormat="1" ht="12.75">
      <c r="A20" s="15">
        <v>9</v>
      </c>
      <c r="B20" s="18">
        <f t="shared" si="0"/>
        <v>0.9876883405951378</v>
      </c>
      <c r="C20" s="18">
        <v>1</v>
      </c>
      <c r="D20" s="3">
        <f t="shared" si="1"/>
        <v>2.9630650217854133</v>
      </c>
      <c r="E20" s="3">
        <f t="shared" si="2"/>
        <v>4.816461936106826</v>
      </c>
      <c r="F20" s="3">
        <f t="shared" si="6"/>
        <v>6.490835437386349</v>
      </c>
      <c r="G20" s="18">
        <f>Calculations!$D$4*C20</f>
        <v>-0.4999999999999999</v>
      </c>
      <c r="H20" s="3">
        <f>Calculations!$D$5*D20</f>
        <v>-0.21575897355439183</v>
      </c>
      <c r="I20" s="3">
        <f>Calculations!$D$6*E20</f>
        <v>-0.29046819645103206</v>
      </c>
      <c r="J20" s="19">
        <f>Calculations!$D$7*F20</f>
        <v>-0.0986103751218862</v>
      </c>
      <c r="K20" s="3">
        <f>SUM(G20:J20)/(2*Scattering!$E$8)</f>
        <v>-0.3654432743244236</v>
      </c>
      <c r="L20" s="18">
        <f>Calculations!$C$4*C20</f>
        <v>-0.8660254037844386</v>
      </c>
      <c r="M20" s="3">
        <f>Calculations!$C$5*D20</f>
        <v>1.1099836938808787</v>
      </c>
      <c r="N20" s="3">
        <f>Calculations!$C$6*E20</f>
        <v>1.6473270017098844</v>
      </c>
      <c r="O20" s="19">
        <f>Calculations!$C$7*F20</f>
        <v>1.1271217452380722</v>
      </c>
      <c r="P20" s="3">
        <f>SUM(L20:O20)/(2*Scattering!$E$8)</f>
        <v>0.9983880034908493</v>
      </c>
      <c r="Q20" s="15">
        <f t="shared" si="3"/>
        <v>1.1303273922634</v>
      </c>
      <c r="R20" s="18">
        <f t="shared" si="4"/>
        <v>0.05320425238605343</v>
      </c>
      <c r="S20" s="19">
        <f t="shared" si="5"/>
        <v>0.17682216092904418</v>
      </c>
      <c r="V20" s="3">
        <v>45</v>
      </c>
      <c r="W20" s="3">
        <f t="shared" si="7"/>
        <v>1</v>
      </c>
      <c r="X20" s="3">
        <f t="shared" si="8"/>
        <v>-0.9999999999999999</v>
      </c>
    </row>
    <row r="21" spans="1:24" s="3" customFormat="1" ht="12.75">
      <c r="A21" s="15">
        <v>10</v>
      </c>
      <c r="B21" s="18">
        <f t="shared" si="0"/>
        <v>0.984807753012208</v>
      </c>
      <c r="C21" s="18">
        <v>1</v>
      </c>
      <c r="D21" s="3">
        <f t="shared" si="1"/>
        <v>2.954423259036624</v>
      </c>
      <c r="E21" s="3">
        <f t="shared" si="2"/>
        <v>4.773847327947156</v>
      </c>
      <c r="F21" s="3">
        <f t="shared" si="6"/>
        <v>6.3739814932139645</v>
      </c>
      <c r="G21" s="18">
        <f>Calculations!$D$4*C21</f>
        <v>-0.4999999999999999</v>
      </c>
      <c r="H21" s="3">
        <f>Calculations!$D$5*D21</f>
        <v>-0.21512971370127668</v>
      </c>
      <c r="I21" s="3">
        <f>Calculations!$D$6*E21</f>
        <v>-0.2878982211166869</v>
      </c>
      <c r="J21" s="19">
        <f>Calculations!$D$7*F21</f>
        <v>-0.09683510114052167</v>
      </c>
      <c r="K21" s="3">
        <f>SUM(G21:J21)/(2*Scattering!$E$8)</f>
        <v>-0.3637978732183246</v>
      </c>
      <c r="L21" s="18">
        <f>Calculations!$C$4*C21</f>
        <v>-0.8660254037844386</v>
      </c>
      <c r="M21" s="3">
        <f>Calculations!$C$5*D21</f>
        <v>1.1067464325764462</v>
      </c>
      <c r="N21" s="3">
        <f>Calculations!$C$6*E21</f>
        <v>1.6327519473193468</v>
      </c>
      <c r="O21" s="19">
        <f>Calculations!$C$7*F21</f>
        <v>1.1068302707793445</v>
      </c>
      <c r="P21" s="3">
        <f>SUM(L21:O21)/(2*Scattering!$E$8)</f>
        <v>0.9857845452726246</v>
      </c>
      <c r="Q21" s="15">
        <f t="shared" si="3"/>
        <v>1.1041200622565315</v>
      </c>
      <c r="R21" s="18">
        <f t="shared" si="4"/>
        <v>0.043016301237751714</v>
      </c>
      <c r="S21" s="19">
        <f t="shared" si="5"/>
        <v>0.19172843673634435</v>
      </c>
      <c r="V21" s="3">
        <v>50</v>
      </c>
      <c r="W21" s="3">
        <f t="shared" si="7"/>
        <v>0.984807753012208</v>
      </c>
      <c r="X21" s="3">
        <f t="shared" si="8"/>
        <v>-1.1736481776669303</v>
      </c>
    </row>
    <row r="22" spans="1:24" s="3" customFormat="1" ht="12.75">
      <c r="A22" s="15">
        <v>11</v>
      </c>
      <c r="B22" s="18">
        <f t="shared" si="0"/>
        <v>0.981627183447664</v>
      </c>
      <c r="C22" s="18">
        <v>1</v>
      </c>
      <c r="D22" s="3">
        <f t="shared" si="1"/>
        <v>2.944881550342992</v>
      </c>
      <c r="E22" s="3">
        <f t="shared" si="2"/>
        <v>4.726939454625453</v>
      </c>
      <c r="F22" s="3">
        <f t="shared" si="6"/>
        <v>6.24595509131135</v>
      </c>
      <c r="G22" s="18">
        <f>Calculations!$D$4*C22</f>
        <v>-0.4999999999999999</v>
      </c>
      <c r="H22" s="3">
        <f>Calculations!$D$5*D22</f>
        <v>-0.21443492325335983</v>
      </c>
      <c r="I22" s="3">
        <f>Calculations!$D$6*E22</f>
        <v>-0.28506933021214836</v>
      </c>
      <c r="J22" s="19">
        <f>Calculations!$D$7*F22</f>
        <v>-0.09489009242185883</v>
      </c>
      <c r="K22" s="3">
        <f>SUM(G22:J22)/(2*Scattering!$E$8)</f>
        <v>-0.36198901361297453</v>
      </c>
      <c r="L22" s="18">
        <f>Calculations!$C$4*C22</f>
        <v>-0.8660254037844386</v>
      </c>
      <c r="M22" s="3">
        <f>Calculations!$C$5*D22</f>
        <v>1.103172045587358</v>
      </c>
      <c r="N22" s="3">
        <f>Calculations!$C$6*E22</f>
        <v>1.6167085097627556</v>
      </c>
      <c r="O22" s="19">
        <f>Calculations!$C$7*F22</f>
        <v>1.0845987193957014</v>
      </c>
      <c r="P22" s="3">
        <f>SUM(L22:O22)/(2*Scattering!$E$8)</f>
        <v>0.9719421726672629</v>
      </c>
      <c r="Q22" s="15">
        <f t="shared" si="3"/>
        <v>1.0757076329856539</v>
      </c>
      <c r="R22" s="18">
        <f t="shared" si="4"/>
        <v>0.031694250294560515</v>
      </c>
      <c r="S22" s="19">
        <f t="shared" si="5"/>
        <v>0.2052546927688736</v>
      </c>
      <c r="V22" s="3">
        <v>55</v>
      </c>
      <c r="W22" s="3">
        <f t="shared" si="7"/>
        <v>0.9396926207859084</v>
      </c>
      <c r="X22" s="3">
        <f t="shared" si="8"/>
        <v>-1.3420201433256687</v>
      </c>
    </row>
    <row r="23" spans="1:24" s="3" customFormat="1" ht="12.75">
      <c r="A23" s="15">
        <v>12</v>
      </c>
      <c r="B23" s="18">
        <f t="shared" si="0"/>
        <v>0.9781476007338057</v>
      </c>
      <c r="C23" s="18">
        <v>1</v>
      </c>
      <c r="D23" s="3">
        <f t="shared" si="1"/>
        <v>2.934442802201417</v>
      </c>
      <c r="E23" s="3">
        <f t="shared" si="2"/>
        <v>4.675795466159754</v>
      </c>
      <c r="F23" s="3">
        <f t="shared" si="6"/>
        <v>6.107086802316637</v>
      </c>
      <c r="G23" s="18">
        <f>Calculations!$D$4*C23</f>
        <v>-0.4999999999999999</v>
      </c>
      <c r="H23" s="3">
        <f>Calculations!$D$5*D23</f>
        <v>-0.21367481385054224</v>
      </c>
      <c r="I23" s="3">
        <f>Calculations!$D$6*E23</f>
        <v>-0.2819849703052264</v>
      </c>
      <c r="J23" s="19">
        <f>Calculations!$D$7*F23</f>
        <v>-0.09278037107667908</v>
      </c>
      <c r="K23" s="3">
        <f>SUM(G23:J23)/(2*Scattering!$E$8)</f>
        <v>-0.3600195666671479</v>
      </c>
      <c r="L23" s="18">
        <f>Calculations!$C$4*C23</f>
        <v>-0.8660254037844386</v>
      </c>
      <c r="M23" s="3">
        <f>Calculations!$C$5*D23</f>
        <v>1.0992616217065159</v>
      </c>
      <c r="N23" s="3">
        <f>Calculations!$C$6*E23</f>
        <v>1.599216235497471</v>
      </c>
      <c r="O23" s="19">
        <f>Calculations!$C$7*F23</f>
        <v>1.0604844940760447</v>
      </c>
      <c r="P23" s="3">
        <f>SUM(L23:O23)/(2*Scattering!$E$8)</f>
        <v>0.9568866981118671</v>
      </c>
      <c r="Q23" s="15">
        <f t="shared" si="3"/>
        <v>1.0452462414066324</v>
      </c>
      <c r="R23" s="18">
        <f t="shared" si="4"/>
        <v>0.019218614548887025</v>
      </c>
      <c r="S23" s="19">
        <f t="shared" si="5"/>
        <v>0.21731891337176076</v>
      </c>
      <c r="V23" s="3">
        <v>60</v>
      </c>
      <c r="W23" s="3">
        <f t="shared" si="7"/>
        <v>0.8660254037844387</v>
      </c>
      <c r="X23" s="3">
        <f t="shared" si="8"/>
        <v>-1.4999999999999998</v>
      </c>
    </row>
    <row r="24" spans="1:24" s="3" customFormat="1" ht="12.75">
      <c r="A24" s="15">
        <v>13</v>
      </c>
      <c r="B24" s="18">
        <f t="shared" si="0"/>
        <v>0.9743700647852352</v>
      </c>
      <c r="C24" s="18">
        <v>1</v>
      </c>
      <c r="D24" s="3">
        <f t="shared" si="1"/>
        <v>2.9231101943557056</v>
      </c>
      <c r="E24" s="3">
        <f t="shared" si="2"/>
        <v>4.620477673621877</v>
      </c>
      <c r="F24" s="3">
        <f t="shared" si="6"/>
        <v>5.9577350014354895</v>
      </c>
      <c r="G24" s="18">
        <f>Calculations!$D$4*C24</f>
        <v>-0.4999999999999999</v>
      </c>
      <c r="H24" s="3">
        <f>Calculations!$D$5*D24</f>
        <v>-0.21284961702951133</v>
      </c>
      <c r="I24" s="3">
        <f>Calculations!$D$6*E24</f>
        <v>-0.27864889921335817</v>
      </c>
      <c r="J24" s="19">
        <f>Calculations!$D$7*F24</f>
        <v>-0.09051138162962116</v>
      </c>
      <c r="K24" s="3">
        <f>SUM(G24:J24)/(2*Scattering!$E$8)</f>
        <v>-0.3578926527921305</v>
      </c>
      <c r="L24" s="18">
        <f>Calculations!$C$4*C24</f>
        <v>-0.8660254037844386</v>
      </c>
      <c r="M24" s="3">
        <f>Calculations!$C$5*D24</f>
        <v>1.0950163520869154</v>
      </c>
      <c r="N24" s="3">
        <f>Calculations!$C$6*E24</f>
        <v>1.5802964361652065</v>
      </c>
      <c r="O24" s="19">
        <f>Calculations!$C$7*F24</f>
        <v>1.0345498260217594</v>
      </c>
      <c r="P24" s="3">
        <f>SUM(L24:O24)/(2*Scattering!$E$8)</f>
        <v>0.9406461487757852</v>
      </c>
      <c r="Q24" s="15">
        <f t="shared" si="3"/>
        <v>1.012902328129305</v>
      </c>
      <c r="R24" s="18">
        <f t="shared" si="4"/>
        <v>0.005567569348861825</v>
      </c>
      <c r="S24" s="19">
        <f t="shared" si="5"/>
        <v>0.22785344666004267</v>
      </c>
      <c r="V24" s="3">
        <v>65</v>
      </c>
      <c r="W24" s="3">
        <f t="shared" si="7"/>
        <v>0.766044443118978</v>
      </c>
      <c r="X24" s="3">
        <f t="shared" si="8"/>
        <v>-1.6427876096865393</v>
      </c>
    </row>
    <row r="25" spans="1:24" s="3" customFormat="1" ht="12.75">
      <c r="A25" s="15">
        <v>14</v>
      </c>
      <c r="B25" s="18">
        <f t="shared" si="0"/>
        <v>0.9702957262759965</v>
      </c>
      <c r="C25" s="18">
        <v>1</v>
      </c>
      <c r="D25" s="3">
        <f t="shared" si="1"/>
        <v>2.9108871788279895</v>
      </c>
      <c r="E25" s="3">
        <f t="shared" si="2"/>
        <v>4.561053473220976</v>
      </c>
      <c r="F25" s="3">
        <f t="shared" si="6"/>
        <v>5.798284892938091</v>
      </c>
      <c r="G25" s="18">
        <f>Calculations!$D$4*C25</f>
        <v>-0.4999999999999999</v>
      </c>
      <c r="H25" s="3">
        <f>Calculations!$D$5*D25</f>
        <v>-0.21195958415321275</v>
      </c>
      <c r="I25" s="3">
        <f>Calculations!$D$6*E25</f>
        <v>-0.2750651814252869</v>
      </c>
      <c r="J25" s="19">
        <f>Calculations!$D$7*F25</f>
        <v>-0.08808897619909846</v>
      </c>
      <c r="K25" s="3">
        <f>SUM(G25:J25)/(2*Scattering!$E$8)</f>
        <v>-0.35561163521204864</v>
      </c>
      <c r="L25" s="18">
        <f>Calculations!$C$4*C25</f>
        <v>-0.8660254037844386</v>
      </c>
      <c r="M25" s="3">
        <f>Calculations!$C$5*D25</f>
        <v>1.0904375298788078</v>
      </c>
      <c r="N25" s="3">
        <f>Calculations!$C$6*E25</f>
        <v>1.5599721626270775</v>
      </c>
      <c r="O25" s="19">
        <f>Calculations!$C$7*F25</f>
        <v>1.0068616052523918</v>
      </c>
      <c r="P25" s="3">
        <f>SUM(L25:O25)/(2*Scattering!$E$8)</f>
        <v>0.9232507018222877</v>
      </c>
      <c r="Q25" s="15">
        <f t="shared" si="3"/>
        <v>0.9788514935135341</v>
      </c>
      <c r="R25" s="18">
        <f t="shared" si="4"/>
        <v>-0.009283192200767848</v>
      </c>
      <c r="S25" s="19">
        <f t="shared" si="5"/>
        <v>0.23680560882136004</v>
      </c>
      <c r="V25" s="3">
        <v>70</v>
      </c>
      <c r="W25" s="3">
        <f t="shared" si="7"/>
        <v>0.6427876096865395</v>
      </c>
      <c r="X25" s="3">
        <f t="shared" si="8"/>
        <v>-1.766044443118978</v>
      </c>
    </row>
    <row r="26" spans="1:24" s="3" customFormat="1" ht="12.75">
      <c r="A26" s="15">
        <v>15</v>
      </c>
      <c r="B26" s="18">
        <f t="shared" si="0"/>
        <v>0.9659258262890683</v>
      </c>
      <c r="C26" s="18">
        <v>1</v>
      </c>
      <c r="D26" s="3">
        <f t="shared" si="1"/>
        <v>2.897777478867205</v>
      </c>
      <c r="E26" s="3">
        <f t="shared" si="2"/>
        <v>4.497595264191645</v>
      </c>
      <c r="F26" s="3">
        <f t="shared" si="6"/>
        <v>5.62914746169995</v>
      </c>
      <c r="G26" s="18">
        <f>Calculations!$D$4*C26</f>
        <v>-0.4999999999999999</v>
      </c>
      <c r="H26" s="3">
        <f>Calculations!$D$5*D26</f>
        <v>-0.2110049863342825</v>
      </c>
      <c r="I26" s="3">
        <f>Calculations!$D$6*E26</f>
        <v>-0.2712381831491079</v>
      </c>
      <c r="J26" s="19">
        <f>Calculations!$D$7*F26</f>
        <v>-0.08551939856884794</v>
      </c>
      <c r="K26" s="3">
        <f>SUM(G26:J26)/(2*Scattering!$E$8)</f>
        <v>-0.353180113032004</v>
      </c>
      <c r="L26" s="18">
        <f>Calculations!$C$4*C26</f>
        <v>-0.8660254037844386</v>
      </c>
      <c r="M26" s="3">
        <f>Calculations!$C$5*D26</f>
        <v>1.0855265498357936</v>
      </c>
      <c r="N26" s="3">
        <f>Calculations!$C$6*E26</f>
        <v>1.5382681768796753</v>
      </c>
      <c r="O26" s="19">
        <f>Calculations!$C$7*F26</f>
        <v>0.9774911985426228</v>
      </c>
      <c r="P26" s="3">
        <f>SUM(L26:O26)/(2*Scattering!$E$8)</f>
        <v>0.9047326147686995</v>
      </c>
      <c r="Q26" s="15">
        <f t="shared" si="3"/>
        <v>0.943277296467507</v>
      </c>
      <c r="R26" s="18">
        <f t="shared" si="4"/>
        <v>-0.025360618373256878</v>
      </c>
      <c r="S26" s="19">
        <f t="shared" si="5"/>
        <v>0.24413812913860752</v>
      </c>
      <c r="V26" s="3">
        <v>75</v>
      </c>
      <c r="W26" s="3">
        <f t="shared" si="7"/>
        <v>0.49999999999999994</v>
      </c>
      <c r="X26" s="3">
        <f t="shared" si="8"/>
        <v>-1.8660254037844388</v>
      </c>
    </row>
    <row r="27" spans="1:24" s="3" customFormat="1" ht="12.75">
      <c r="A27" s="15">
        <v>16</v>
      </c>
      <c r="B27" s="18">
        <f t="shared" si="0"/>
        <v>0.9612616959383189</v>
      </c>
      <c r="C27" s="18">
        <v>1</v>
      </c>
      <c r="D27" s="3">
        <f t="shared" si="1"/>
        <v>2.8837850878149567</v>
      </c>
      <c r="E27" s="3">
        <f t="shared" si="2"/>
        <v>4.430180360586597</v>
      </c>
      <c r="F27" s="3">
        <f t="shared" si="6"/>
        <v>5.450758354658093</v>
      </c>
      <c r="G27" s="18">
        <f>Calculations!$D$4*C27</f>
        <v>-0.4999999999999999</v>
      </c>
      <c r="H27" s="3">
        <f>Calculations!$D$5*D27</f>
        <v>-0.2099861143524636</v>
      </c>
      <c r="I27" s="3">
        <f>Calculations!$D$6*E27</f>
        <v>-0.26717256699271685</v>
      </c>
      <c r="J27" s="19">
        <f>Calculations!$D$7*F27</f>
        <v>-0.08280926719473637</v>
      </c>
      <c r="K27" s="3">
        <f>SUM(G27:J27)/(2*Scattering!$E$8)</f>
        <v>-0.3506019138304484</v>
      </c>
      <c r="L27" s="18">
        <f>Calculations!$C$4*C27</f>
        <v>-0.8660254037844386</v>
      </c>
      <c r="M27" s="3">
        <f>Calculations!$C$5*D27</f>
        <v>1.0802849078899677</v>
      </c>
      <c r="N27" s="3">
        <f>Calculations!$C$6*E27</f>
        <v>1.5152109218863907</v>
      </c>
      <c r="O27" s="19">
        <f>Calculations!$C$7*F27</f>
        <v>0.9465142551891733</v>
      </c>
      <c r="P27" s="3">
        <f>SUM(L27:O27)/(2*Scattering!$E$8)</f>
        <v>0.8851261511212782</v>
      </c>
      <c r="Q27" s="15">
        <f t="shared" si="3"/>
        <v>0.9063700053803411</v>
      </c>
      <c r="R27" s="18">
        <f t="shared" si="4"/>
        <v>-0.04269447507023956</v>
      </c>
      <c r="S27" s="19">
        <f t="shared" si="5"/>
        <v>0.2498294316748765</v>
      </c>
      <c r="V27" s="3">
        <v>80</v>
      </c>
      <c r="W27" s="3">
        <f t="shared" si="7"/>
        <v>0.3420201433256689</v>
      </c>
      <c r="X27" s="3">
        <f t="shared" si="8"/>
        <v>-1.9396926207859084</v>
      </c>
    </row>
    <row r="28" spans="1:24" s="3" customFormat="1" ht="12.75">
      <c r="A28" s="15">
        <v>17</v>
      </c>
      <c r="B28" s="18">
        <f t="shared" si="0"/>
        <v>0.9563047559630354</v>
      </c>
      <c r="C28" s="18">
        <v>1</v>
      </c>
      <c r="D28" s="3">
        <f t="shared" si="1"/>
        <v>2.868914267889106</v>
      </c>
      <c r="E28" s="3">
        <f t="shared" si="2"/>
        <v>4.358890897081407</v>
      </c>
      <c r="F28" s="3">
        <f t="shared" si="6"/>
        <v>5.263576695246007</v>
      </c>
      <c r="G28" s="18">
        <f>Calculations!$D$4*C28</f>
        <v>-0.4999999999999999</v>
      </c>
      <c r="H28" s="3">
        <f>Calculations!$D$5*D28</f>
        <v>-0.20890327856603175</v>
      </c>
      <c r="I28" s="3">
        <f>Calculations!$D$6*E28</f>
        <v>-0.2628732862831402</v>
      </c>
      <c r="J28" s="19">
        <f>Calculations!$D$7*F28</f>
        <v>-0.07996555719336321</v>
      </c>
      <c r="K28" s="3">
        <f>SUM(G28:J28)/(2*Scattering!$E$8)</f>
        <v>-0.34788108579334426</v>
      </c>
      <c r="L28" s="18">
        <f>Calculations!$C$4*C28</f>
        <v>-0.8660254037844386</v>
      </c>
      <c r="M28" s="3">
        <f>Calculations!$C$5*D28</f>
        <v>1.0747142006962433</v>
      </c>
      <c r="N28" s="3">
        <f>Calculations!$C$6*E28</f>
        <v>1.4908284893607355</v>
      </c>
      <c r="O28" s="19">
        <f>Calculations!$C$7*F28</f>
        <v>0.9140105011395926</v>
      </c>
      <c r="P28" s="3">
        <f>SUM(L28:O28)/(2*Scattering!$E$8)</f>
        <v>0.8644675014729886</v>
      </c>
      <c r="Q28" s="15">
        <f t="shared" si="3"/>
        <v>0.8683253109557076</v>
      </c>
      <c r="R28" s="18">
        <f t="shared" si="4"/>
        <v>-0.0613175394723292</v>
      </c>
      <c r="S28" s="19">
        <f t="shared" si="5"/>
        <v>0.25387375141802077</v>
      </c>
      <c r="V28" s="3">
        <v>85</v>
      </c>
      <c r="W28" s="3">
        <f t="shared" si="7"/>
        <v>0.1736481776669307</v>
      </c>
      <c r="X28" s="3">
        <f t="shared" si="8"/>
        <v>-1.9848077530122081</v>
      </c>
    </row>
    <row r="29" spans="1:24" s="3" customFormat="1" ht="12.75">
      <c r="A29" s="15">
        <v>18</v>
      </c>
      <c r="B29" s="18">
        <f t="shared" si="0"/>
        <v>0.9510565162951535</v>
      </c>
      <c r="C29" s="18">
        <v>1</v>
      </c>
      <c r="D29" s="3">
        <f t="shared" si="1"/>
        <v>2.8531695488854605</v>
      </c>
      <c r="E29" s="3">
        <f t="shared" si="2"/>
        <v>4.283813728906052</v>
      </c>
      <c r="F29" s="3">
        <f t="shared" si="6"/>
        <v>5.068083834054348</v>
      </c>
      <c r="G29" s="18">
        <f>Calculations!$D$4*C29</f>
        <v>-0.4999999999999999</v>
      </c>
      <c r="H29" s="3">
        <f>Calculations!$D$5*D29</f>
        <v>-0.20775680881725722</v>
      </c>
      <c r="I29" s="3">
        <f>Calculations!$D$6*E29</f>
        <v>-0.258345579031669</v>
      </c>
      <c r="J29" s="19">
        <f>Calculations!$D$7*F29</f>
        <v>-0.0769955813617894</v>
      </c>
      <c r="K29" s="3">
        <f>SUM(G29:J29)/(2*Scattering!$E$8)</f>
        <v>-0.3450218894087238</v>
      </c>
      <c r="L29" s="18">
        <f>Calculations!$C$4*C29</f>
        <v>-0.8660254037844386</v>
      </c>
      <c r="M29" s="3">
        <f>Calculations!$C$5*D29</f>
        <v>1.0688161251459969</v>
      </c>
      <c r="N29" s="3">
        <f>Calculations!$C$6*E29</f>
        <v>1.4651505855409153</v>
      </c>
      <c r="O29" s="19">
        <f>Calculations!$C$7*F29</f>
        <v>0.8800635220467669</v>
      </c>
      <c r="P29" s="3">
        <f>SUM(L29:O29)/(2*Scattering!$E$8)</f>
        <v>0.8427947002637001</v>
      </c>
      <c r="Q29" s="15">
        <f t="shared" si="3"/>
        <v>0.8293430109637456</v>
      </c>
      <c r="R29" s="18">
        <f t="shared" si="4"/>
        <v>-0.08126581087496045</v>
      </c>
      <c r="S29" s="19">
        <f t="shared" si="5"/>
        <v>0.2562810845538857</v>
      </c>
      <c r="V29" s="3">
        <v>90</v>
      </c>
      <c r="W29" s="3">
        <v>0</v>
      </c>
      <c r="X29" s="3">
        <f t="shared" si="8"/>
        <v>-2</v>
      </c>
    </row>
    <row r="30" spans="1:24" s="3" customFormat="1" ht="12.75">
      <c r="A30" s="15">
        <v>19</v>
      </c>
      <c r="B30" s="18">
        <f t="shared" si="0"/>
        <v>0.9455185755993168</v>
      </c>
      <c r="C30" s="18">
        <v>1</v>
      </c>
      <c r="D30" s="3">
        <f t="shared" si="1"/>
        <v>2.8365557267979504</v>
      </c>
      <c r="E30" s="3">
        <f t="shared" si="2"/>
        <v>4.205040326025208</v>
      </c>
      <c r="F30" s="3">
        <f t="shared" si="6"/>
        <v>4.864782039138952</v>
      </c>
      <c r="G30" s="18">
        <f>Calculations!$D$4*C30</f>
        <v>-0.4999999999999999</v>
      </c>
      <c r="H30" s="3">
        <f>Calculations!$D$5*D30</f>
        <v>-0.20654705433193155</v>
      </c>
      <c r="I30" s="3">
        <f>Calculations!$D$6*E30</f>
        <v>-0.2535949615521495</v>
      </c>
      <c r="J30" s="19">
        <f>Calculations!$D$7*F30</f>
        <v>-0.07390697028037325</v>
      </c>
      <c r="K30" s="3">
        <f>SUM(G30:J30)/(2*Scattering!$E$8)</f>
        <v>-0.3420287887412851</v>
      </c>
      <c r="L30" s="18">
        <f>Calculations!$C$4*C30</f>
        <v>-0.8660254037844386</v>
      </c>
      <c r="M30" s="3">
        <f>Calculations!$C$5*D30</f>
        <v>1.0625924778501765</v>
      </c>
      <c r="N30" s="3">
        <f>Calculations!$C$6*E30</f>
        <v>1.4382084949973584</v>
      </c>
      <c r="O30" s="19">
        <f>Calculations!$C$7*F30</f>
        <v>0.8447605358432922</v>
      </c>
      <c r="P30" s="3">
        <f>SUM(L30:O30)/(2*Scattering!$E$8)</f>
        <v>0.8201475384131748</v>
      </c>
      <c r="Q30" s="15">
        <f t="shared" si="3"/>
        <v>0.7896256770930207</v>
      </c>
      <c r="R30" s="18">
        <f t="shared" si="4"/>
        <v>-0.1025787376959463</v>
      </c>
      <c r="S30" s="19">
        <f t="shared" si="5"/>
        <v>0.25707697440315747</v>
      </c>
      <c r="V30" s="3">
        <v>95</v>
      </c>
      <c r="W30" s="3">
        <f t="shared" si="7"/>
        <v>-0.17364817766693047</v>
      </c>
      <c r="X30" s="3">
        <f t="shared" si="8"/>
        <v>-1.9848077530122081</v>
      </c>
    </row>
    <row r="31" spans="1:24" s="3" customFormat="1" ht="12.75">
      <c r="A31" s="15">
        <v>20</v>
      </c>
      <c r="B31" s="18">
        <f t="shared" si="0"/>
        <v>0.9396926207859084</v>
      </c>
      <c r="C31" s="18">
        <v>1</v>
      </c>
      <c r="D31" s="3">
        <f t="shared" si="1"/>
        <v>2.8190778623577253</v>
      </c>
      <c r="E31" s="3">
        <f t="shared" si="2"/>
        <v>4.122666661696169</v>
      </c>
      <c r="F31" s="3">
        <f t="shared" si="6"/>
        <v>4.6541931295630095</v>
      </c>
      <c r="G31" s="18">
        <f>Calculations!$D$4*C31</f>
        <v>-0.4999999999999999</v>
      </c>
      <c r="H31" s="3">
        <f>Calculations!$D$5*D31</f>
        <v>-0.20527438361299014</v>
      </c>
      <c r="I31" s="3">
        <f>Calculations!$D$6*E31</f>
        <v>-0.24862722174020382</v>
      </c>
      <c r="J31" s="19">
        <f>Calculations!$D$7*F31</f>
        <v>-0.07070765155320576</v>
      </c>
      <c r="K31" s="3">
        <f>SUM(G31:J31)/(2*Scattering!$E$8)</f>
        <v>-0.3389064423076273</v>
      </c>
      <c r="L31" s="18">
        <f>Calculations!$C$4*C31</f>
        <v>-0.8660254037844386</v>
      </c>
      <c r="M31" s="3">
        <f>Calculations!$C$5*D31</f>
        <v>1.0560451545920388</v>
      </c>
      <c r="N31" s="3">
        <f>Calculations!$C$6*E31</f>
        <v>1.4100350425172798</v>
      </c>
      <c r="O31" s="19">
        <f>Calculations!$C$7*F31</f>
        <v>0.8081921554585639</v>
      </c>
      <c r="P31" s="3">
        <f>SUM(L31:O31)/(2*Scattering!$E$8)</f>
        <v>0.7965674720474976</v>
      </c>
      <c r="Q31" s="15">
        <f t="shared" si="3"/>
        <v>0.7493773141617539</v>
      </c>
      <c r="R31" s="18">
        <f t="shared" si="4"/>
        <v>-0.12529945840461154</v>
      </c>
      <c r="S31" s="19">
        <f t="shared" si="5"/>
        <v>0.25630213639460775</v>
      </c>
      <c r="V31" s="3">
        <v>100</v>
      </c>
      <c r="W31" s="3">
        <f t="shared" si="7"/>
        <v>-0.34202014332566866</v>
      </c>
      <c r="X31" s="3">
        <f t="shared" si="8"/>
        <v>-1.9396926207859084</v>
      </c>
    </row>
    <row r="32" spans="1:24" s="3" customFormat="1" ht="12.75">
      <c r="A32" s="15">
        <v>21</v>
      </c>
      <c r="B32" s="18">
        <f t="shared" si="0"/>
        <v>0.9335804264972017</v>
      </c>
      <c r="C32" s="18">
        <v>1</v>
      </c>
      <c r="D32" s="3">
        <f t="shared" si="1"/>
        <v>2.8007412794916053</v>
      </c>
      <c r="E32" s="3">
        <f t="shared" si="2"/>
        <v>4.0367930955402285</v>
      </c>
      <c r="F32" s="3">
        <f t="shared" si="6"/>
        <v>4.43685705591567</v>
      </c>
      <c r="G32" s="18">
        <f>Calculations!$D$4*C32</f>
        <v>-0.4999999999999999</v>
      </c>
      <c r="H32" s="3">
        <f>Calculations!$D$5*D32</f>
        <v>-0.2039391843282626</v>
      </c>
      <c r="I32" s="3">
        <f>Calculations!$D$6*E32</f>
        <v>-0.24344841202157114</v>
      </c>
      <c r="J32" s="19">
        <f>Calculations!$D$7*F32</f>
        <v>-0.06740582824299843</v>
      </c>
      <c r="K32" s="3">
        <f>SUM(G32:J32)/(2*Scattering!$E$8)</f>
        <v>-0.3356596935736528</v>
      </c>
      <c r="L32" s="18">
        <f>Calculations!$C$4*C32</f>
        <v>-0.8660254037844386</v>
      </c>
      <c r="M32" s="3">
        <f>Calculations!$C$5*D32</f>
        <v>1.049176149749673</v>
      </c>
      <c r="N32" s="3">
        <f>Calculations!$C$6*E32</f>
        <v>1.3806645531127388</v>
      </c>
      <c r="O32" s="19">
        <f>Calculations!$C$7*F32</f>
        <v>0.7704521423284177</v>
      </c>
      <c r="P32" s="3">
        <f>SUM(L32:O32)/(2*Scattering!$E$8)</f>
        <v>0.7720975275493108</v>
      </c>
      <c r="Q32" s="15">
        <f t="shared" si="3"/>
        <v>0.7088020219377172</v>
      </c>
      <c r="R32" s="18">
        <f t="shared" si="4"/>
        <v>-0.14947505224524255</v>
      </c>
      <c r="S32" s="19">
        <f t="shared" si="5"/>
        <v>0.2540119272353827</v>
      </c>
      <c r="V32" s="3">
        <v>105</v>
      </c>
      <c r="W32" s="3">
        <f t="shared" si="7"/>
        <v>-0.5000000000000001</v>
      </c>
      <c r="X32" s="3">
        <f t="shared" si="8"/>
        <v>-1.8660254037844386</v>
      </c>
    </row>
    <row r="33" spans="1:24" s="3" customFormat="1" ht="12.75">
      <c r="A33" s="15">
        <v>22</v>
      </c>
      <c r="B33" s="18">
        <f t="shared" si="0"/>
        <v>0.9271838545667874</v>
      </c>
      <c r="C33" s="18">
        <v>1</v>
      </c>
      <c r="D33" s="3">
        <f t="shared" si="1"/>
        <v>2.7815515637003623</v>
      </c>
      <c r="E33" s="3">
        <f t="shared" si="2"/>
        <v>3.9475242512699427</v>
      </c>
      <c r="F33" s="3">
        <f t="shared" si="6"/>
        <v>4.213330431694445</v>
      </c>
      <c r="G33" s="18">
        <f>Calculations!$D$4*C33</f>
        <v>-0.4999999999999999</v>
      </c>
      <c r="H33" s="3">
        <f>Calculations!$D$5*D33</f>
        <v>-0.20254186319238543</v>
      </c>
      <c r="I33" s="3">
        <f>Calculations!$D$6*E33</f>
        <v>-0.23806484197815933</v>
      </c>
      <c r="J33" s="19">
        <f>Calculations!$D$7*F33</f>
        <v>-0.0640099565594822</v>
      </c>
      <c r="K33" s="3">
        <f>SUM(G33:J33)/(2*Scattering!$E$8)</f>
        <v>-0.3322935610965218</v>
      </c>
      <c r="L33" s="18">
        <f>Calculations!$C$4*C33</f>
        <v>-0.8660254037844386</v>
      </c>
      <c r="M33" s="3">
        <f>Calculations!$C$5*D33</f>
        <v>1.0419875556884959</v>
      </c>
      <c r="N33" s="3">
        <f>Calculations!$C$6*E33</f>
        <v>1.350132810200899</v>
      </c>
      <c r="O33" s="19">
        <f>Calculations!$C$7*F33</f>
        <v>0.7316371513723612</v>
      </c>
      <c r="P33" s="3">
        <f>SUM(L33:O33)/(2*Scattering!$E$8)</f>
        <v>0.746782203171308</v>
      </c>
      <c r="Q33" s="15">
        <f t="shared" si="3"/>
        <v>0.6681026697196005</v>
      </c>
      <c r="R33" s="18">
        <f t="shared" si="4"/>
        <v>-0.1751567928142171</v>
      </c>
      <c r="S33" s="19">
        <f t="shared" si="5"/>
        <v>0.25027566515573574</v>
      </c>
      <c r="V33" s="3">
        <v>110</v>
      </c>
      <c r="W33" s="3">
        <f t="shared" si="7"/>
        <v>-0.6427876096865393</v>
      </c>
      <c r="X33" s="3">
        <f t="shared" si="8"/>
        <v>-1.766044443118978</v>
      </c>
    </row>
    <row r="34" spans="1:24" s="3" customFormat="1" ht="12.75">
      <c r="A34" s="15">
        <v>23</v>
      </c>
      <c r="B34" s="18">
        <f t="shared" si="0"/>
        <v>0.9205048534524404</v>
      </c>
      <c r="C34" s="18">
        <v>1</v>
      </c>
      <c r="D34" s="3">
        <f t="shared" si="1"/>
        <v>2.761514560357321</v>
      </c>
      <c r="E34" s="3">
        <f t="shared" si="2"/>
        <v>3.854968889221241</v>
      </c>
      <c r="F34" s="3">
        <f t="shared" si="6"/>
        <v>3.9841850195733475</v>
      </c>
      <c r="G34" s="18">
        <f>Calculations!$D$4*C34</f>
        <v>-0.4999999999999999</v>
      </c>
      <c r="H34" s="3">
        <f>Calculations!$D$5*D34</f>
        <v>-0.20108284584291278</v>
      </c>
      <c r="I34" s="3">
        <f>Calculations!$D$6*E34</f>
        <v>-0.23248307066079074</v>
      </c>
      <c r="J34" s="19">
        <f>Calculations!$D$7*F34</f>
        <v>-0.060528722862419115</v>
      </c>
      <c r="K34" s="3">
        <f>SUM(G34:J34)/(2*Scattering!$E$8)</f>
        <v>-0.3288132283343536</v>
      </c>
      <c r="L34" s="18">
        <f>Calculations!$C$4*C34</f>
        <v>-0.8660254037844386</v>
      </c>
      <c r="M34" s="3">
        <f>Calculations!$C$5*D34</f>
        <v>1.034481562123896</v>
      </c>
      <c r="N34" s="3">
        <f>Calculations!$C$6*E34</f>
        <v>1.3184770120074427</v>
      </c>
      <c r="O34" s="19">
        <f>Calculations!$C$7*F34</f>
        <v>0.691846468136795</v>
      </c>
      <c r="P34" s="3">
        <f>SUM(L34:O34)/(2*Scattering!$E$8)</f>
        <v>0.7206673674609034</v>
      </c>
      <c r="Q34" s="15">
        <f t="shared" si="3"/>
        <v>0.6274795936506886</v>
      </c>
      <c r="R34" s="18">
        <f t="shared" si="4"/>
        <v>-0.20240039336725452</v>
      </c>
      <c r="S34" s="19">
        <f t="shared" si="5"/>
        <v>0.24517580973112446</v>
      </c>
      <c r="V34" s="3">
        <v>115</v>
      </c>
      <c r="W34" s="3">
        <f t="shared" si="7"/>
        <v>-0.7660444431189779</v>
      </c>
      <c r="X34" s="3">
        <f t="shared" si="8"/>
        <v>-1.6427876096865395</v>
      </c>
    </row>
    <row r="35" spans="1:24" s="3" customFormat="1" ht="12.75">
      <c r="A35" s="15">
        <v>24</v>
      </c>
      <c r="B35" s="18">
        <f t="shared" si="0"/>
        <v>0.9135454576426009</v>
      </c>
      <c r="C35" s="18">
        <v>1</v>
      </c>
      <c r="D35" s="3">
        <f t="shared" si="1"/>
        <v>2.7406363729278027</v>
      </c>
      <c r="E35" s="3">
        <f t="shared" si="2"/>
        <v>3.7592397738457173</v>
      </c>
      <c r="F35" s="3">
        <f t="shared" si="6"/>
        <v>3.75000617670222</v>
      </c>
      <c r="G35" s="18">
        <f>Calculations!$D$4*C35</f>
        <v>-0.4999999999999999</v>
      </c>
      <c r="H35" s="3">
        <f>Calculations!$D$5*D35</f>
        <v>-0.1995625767106631</v>
      </c>
      <c r="I35" s="3">
        <f>Calculations!$D$6*E35</f>
        <v>-0.22670989859800952</v>
      </c>
      <c r="J35" s="19">
        <f>Calculations!$D$7*F35</f>
        <v>-0.05697102004220562</v>
      </c>
      <c r="K35" s="3">
        <f>SUM(G35:J35)/(2*Scattering!$E$8)</f>
        <v>-0.32522403314761705</v>
      </c>
      <c r="L35" s="18">
        <f>Calculations!$C$4*C35</f>
        <v>-0.8660254037844386</v>
      </c>
      <c r="M35" s="3">
        <f>Calculations!$C$5*D35</f>
        <v>1.0266604554542251</v>
      </c>
      <c r="N35" s="3">
        <f>Calculations!$C$6*E35</f>
        <v>1.2857357262462668</v>
      </c>
      <c r="O35" s="19">
        <f>Calculations!$C$7*F35</f>
        <v>0.6511817388240733</v>
      </c>
      <c r="P35" s="3">
        <f>SUM(L35:O35)/(2*Scattering!$E$8)</f>
        <v>0.6938001547518188</v>
      </c>
      <c r="Q35" s="15">
        <f t="shared" si="3"/>
        <v>0.58712932647045</v>
      </c>
      <c r="R35" s="18">
        <f t="shared" si="4"/>
        <v>-0.23126622654415196</v>
      </c>
      <c r="S35" s="19">
        <f t="shared" si="5"/>
        <v>0.23880701129994636</v>
      </c>
      <c r="V35" s="3">
        <v>120</v>
      </c>
      <c r="W35" s="3">
        <f t="shared" si="7"/>
        <v>-0.8660254037844384</v>
      </c>
      <c r="X35" s="3">
        <f t="shared" si="8"/>
        <v>-1.5000000000000004</v>
      </c>
    </row>
    <row r="36" spans="1:24" s="3" customFormat="1" ht="12.75">
      <c r="A36" s="15">
        <v>25</v>
      </c>
      <c r="B36" s="18">
        <f t="shared" si="0"/>
        <v>0.9063077870366499</v>
      </c>
      <c r="C36" s="18">
        <v>1</v>
      </c>
      <c r="D36" s="3">
        <f t="shared" si="1"/>
        <v>2.7189233611099497</v>
      </c>
      <c r="E36" s="3">
        <f t="shared" si="2"/>
        <v>3.6604535363245216</v>
      </c>
      <c r="F36" s="3">
        <f t="shared" si="6"/>
        <v>3.5113912632947346</v>
      </c>
      <c r="G36" s="18">
        <f>Calculations!$D$4*C36</f>
        <v>-0.4999999999999999</v>
      </c>
      <c r="H36" s="3">
        <f>Calculations!$D$5*D36</f>
        <v>-0.19798151888434126</v>
      </c>
      <c r="I36" s="3">
        <f>Calculations!$D$6*E36</f>
        <v>-0.22075235951068545</v>
      </c>
      <c r="J36" s="19">
        <f>Calculations!$D$7*F36</f>
        <v>-0.05334592334274851</v>
      </c>
      <c r="K36" s="3">
        <f>SUM(G36:J36)/(2*Scattering!$E$8)</f>
        <v>-0.32153145701683666</v>
      </c>
      <c r="L36" s="18">
        <f>Calculations!$C$4*C36</f>
        <v>-0.8660254037844386</v>
      </c>
      <c r="M36" s="3">
        <f>Calculations!$C$5*D36</f>
        <v>1.0185266180643398</v>
      </c>
      <c r="N36" s="3">
        <f>Calculations!$C$6*E36</f>
        <v>1.2519488431306638</v>
      </c>
      <c r="O36" s="19">
        <f>Calculations!$C$7*F36</f>
        <v>0.609746693946711</v>
      </c>
      <c r="P36" s="3">
        <f>SUM(L36:O36)/(2*Scattering!$E$8)</f>
        <v>0.6662288579854537</v>
      </c>
      <c r="Q36" s="15">
        <f t="shared" si="3"/>
        <v>0.5472433690639718</v>
      </c>
      <c r="R36" s="18">
        <f t="shared" si="4"/>
        <v>-0.2618194920649626</v>
      </c>
      <c r="S36" s="19">
        <f t="shared" si="5"/>
        <v>0.2312750413829398</v>
      </c>
      <c r="V36" s="3">
        <v>125</v>
      </c>
      <c r="W36" s="3">
        <f t="shared" si="7"/>
        <v>-0.9396926207859082</v>
      </c>
      <c r="X36" s="3">
        <f t="shared" si="8"/>
        <v>-1.3420201433256693</v>
      </c>
    </row>
    <row r="37" spans="1:24" s="3" customFormat="1" ht="12.75">
      <c r="A37" s="15">
        <v>26</v>
      </c>
      <c r="B37" s="18">
        <f t="shared" si="0"/>
        <v>0.898794046299167</v>
      </c>
      <c r="C37" s="18">
        <v>1</v>
      </c>
      <c r="D37" s="3">
        <f t="shared" si="1"/>
        <v>2.6963821388975013</v>
      </c>
      <c r="E37" s="3">
        <f t="shared" si="2"/>
        <v>3.5587305324712193</v>
      </c>
      <c r="F37" s="3">
        <f t="shared" si="6"/>
        <v>3.2689480188630107</v>
      </c>
      <c r="G37" s="18">
        <f>Calculations!$D$4*C37</f>
        <v>-0.4999999999999999</v>
      </c>
      <c r="H37" s="3">
        <f>Calculations!$D$5*D37</f>
        <v>-0.19634015396947724</v>
      </c>
      <c r="I37" s="3">
        <f>Calculations!$D$6*E37</f>
        <v>-0.21461771174250785</v>
      </c>
      <c r="J37" s="19">
        <f>Calculations!$D$7*F37</f>
        <v>-0.049662665692820136</v>
      </c>
      <c r="K37" s="3">
        <f>SUM(G37:J37)/(2*Scattering!$E$8)</f>
        <v>-0.31774111400186733</v>
      </c>
      <c r="L37" s="18">
        <f>Calculations!$C$4*C37</f>
        <v>-0.8660254037844386</v>
      </c>
      <c r="M37" s="3">
        <f>Calculations!$C$5*D37</f>
        <v>1.0100825275999035</v>
      </c>
      <c r="N37" s="3">
        <f>Calculations!$C$6*E37</f>
        <v>1.2171575267732397</v>
      </c>
      <c r="O37" s="19">
        <f>Calculations!$C$7*F37</f>
        <v>0.567646866363484</v>
      </c>
      <c r="P37" s="3">
        <f>SUM(L37:O37)/(2*Scattering!$E$8)</f>
        <v>0.6380028191313487</v>
      </c>
      <c r="Q37" s="15">
        <f t="shared" si="3"/>
        <v>0.5080070127466961</v>
      </c>
      <c r="R37" s="18">
        <f t="shared" si="4"/>
        <v>-0.2941302924873964</v>
      </c>
      <c r="S37" s="19">
        <f t="shared" si="5"/>
        <v>0.22269561675466265</v>
      </c>
      <c r="V37" s="3">
        <v>130</v>
      </c>
      <c r="W37" s="3">
        <f t="shared" si="7"/>
        <v>-0.984807753012208</v>
      </c>
      <c r="X37" s="3">
        <f t="shared" si="8"/>
        <v>-1.1736481776669303</v>
      </c>
    </row>
    <row r="38" spans="1:24" s="3" customFormat="1" ht="12.75">
      <c r="A38" s="15">
        <v>27</v>
      </c>
      <c r="B38" s="18">
        <f t="shared" si="0"/>
        <v>0.8910065241883679</v>
      </c>
      <c r="C38" s="18">
        <v>1</v>
      </c>
      <c r="D38" s="3">
        <f t="shared" si="1"/>
        <v>2.673019572565104</v>
      </c>
      <c r="E38" s="3">
        <f t="shared" si="2"/>
        <v>3.454194696096775</v>
      </c>
      <c r="F38" s="3">
        <f t="shared" si="6"/>
        <v>3.0232929105454764</v>
      </c>
      <c r="G38" s="18">
        <f>Calculations!$D$4*C38</f>
        <v>-0.4999999999999999</v>
      </c>
      <c r="H38" s="3">
        <f>Calculations!$D$5*D38</f>
        <v>-0.19463898194172433</v>
      </c>
      <c r="I38" s="3">
        <f>Calculations!$D$6*E38</f>
        <v>-0.208313429416812</v>
      </c>
      <c r="J38" s="19">
        <f>Calculations!$D$7*F38</f>
        <v>-0.045930612613447365</v>
      </c>
      <c r="K38" s="3">
        <f>SUM(G38:J38)/(2*Scattering!$E$8)</f>
        <v>-0.3138587394685477</v>
      </c>
      <c r="L38" s="18">
        <f>Calculations!$C$4*C38</f>
        <v>-0.8660254037844386</v>
      </c>
      <c r="M38" s="3">
        <f>Calculations!$C$5*D38</f>
        <v>1.0013307562126708</v>
      </c>
      <c r="N38" s="3">
        <f>Calculations!$C$6*E38</f>
        <v>1.1814041650337836</v>
      </c>
      <c r="O38" s="19">
        <f>Calculations!$C$7*F38</f>
        <v>0.5249893044695718</v>
      </c>
      <c r="P38" s="3">
        <f>SUM(L38:O38)/(2*Scattering!$E$8)</f>
        <v>0.6091723174818062</v>
      </c>
      <c r="Q38" s="15">
        <f t="shared" si="3"/>
        <v>0.4695982207269402</v>
      </c>
      <c r="R38" s="18">
        <f t="shared" si="4"/>
        <v>-0.32827355726711904</v>
      </c>
      <c r="S38" s="19">
        <f t="shared" si="5"/>
        <v>0.21319313090462555</v>
      </c>
      <c r="V38" s="3">
        <v>135</v>
      </c>
      <c r="W38" s="3">
        <f t="shared" si="7"/>
        <v>-1</v>
      </c>
      <c r="X38" s="3">
        <f t="shared" si="8"/>
        <v>-1.0000000000000002</v>
      </c>
    </row>
    <row r="39" spans="1:24" s="3" customFormat="1" ht="12.75">
      <c r="A39" s="15">
        <v>28</v>
      </c>
      <c r="B39" s="18">
        <f t="shared" si="0"/>
        <v>0.882947592858927</v>
      </c>
      <c r="C39" s="18">
        <v>1</v>
      </c>
      <c r="D39" s="3">
        <f t="shared" si="1"/>
        <v>2.648842778576781</v>
      </c>
      <c r="E39" s="3">
        <f t="shared" si="2"/>
        <v>3.346973388015302</v>
      </c>
      <c r="F39" s="3">
        <f t="shared" si="6"/>
        <v>2.7750494580506677</v>
      </c>
      <c r="G39" s="18">
        <f>Calculations!$D$4*C39</f>
        <v>-0.4999999999999999</v>
      </c>
      <c r="H39" s="3">
        <f>Calculations!$D$5*D39</f>
        <v>-0.1928785209945618</v>
      </c>
      <c r="I39" s="3">
        <f>Calculations!$D$6*E39</f>
        <v>-0.20184719333051165</v>
      </c>
      <c r="J39" s="19">
        <f>Calculations!$D$7*F39</f>
        <v>-0.042159236770044024</v>
      </c>
      <c r="K39" s="3">
        <f>SUM(G39:J39)/(2*Scattering!$E$8)</f>
        <v>-0.3098901786090416</v>
      </c>
      <c r="L39" s="18">
        <f>Calculations!$C$4*C39</f>
        <v>-0.8660254037844386</v>
      </c>
      <c r="M39" s="3">
        <f>Calculations!$C$5*D39</f>
        <v>0.9922739697769869</v>
      </c>
      <c r="N39" s="3">
        <f>Calculations!$C$6*E39</f>
        <v>1.1447323178761926</v>
      </c>
      <c r="O39" s="19">
        <f>Calculations!$C$7*F39</f>
        <v>0.48188228132610106</v>
      </c>
      <c r="P39" s="3">
        <f>SUM(L39:O39)/(2*Scattering!$E$8)</f>
        <v>0.5797884561007232</v>
      </c>
      <c r="Q39" s="15">
        <f t="shared" si="3"/>
        <v>0.4321865766260039</v>
      </c>
      <c r="R39" s="18">
        <f t="shared" si="4"/>
        <v>-0.36432872608717587</v>
      </c>
      <c r="S39" s="19">
        <f t="shared" si="5"/>
        <v>0.2028993075436942</v>
      </c>
      <c r="V39" s="3">
        <v>140</v>
      </c>
      <c r="W39" s="3">
        <f t="shared" si="7"/>
        <v>-0.9848077530122081</v>
      </c>
      <c r="X39" s="3">
        <f t="shared" si="8"/>
        <v>-0.82635182233307</v>
      </c>
    </row>
    <row r="40" spans="1:24" s="3" customFormat="1" ht="12.75">
      <c r="A40" s="15">
        <v>29</v>
      </c>
      <c r="B40" s="18">
        <f t="shared" si="0"/>
        <v>0.8746197071393957</v>
      </c>
      <c r="C40" s="18">
        <v>1</v>
      </c>
      <c r="D40" s="3">
        <f t="shared" si="1"/>
        <v>2.623859121418187</v>
      </c>
      <c r="E40" s="3">
        <f t="shared" si="2"/>
        <v>3.2371972408745178</v>
      </c>
      <c r="F40" s="3">
        <f t="shared" si="6"/>
        <v>2.5248465398037925</v>
      </c>
      <c r="G40" s="18">
        <f>Calculations!$D$4*C40</f>
        <v>-0.4999999999999999</v>
      </c>
      <c r="H40" s="3">
        <f>Calculations!$D$5*D40</f>
        <v>-0.19105930738144808</v>
      </c>
      <c r="I40" s="3">
        <f>Calculations!$D$6*E40</f>
        <v>-0.19522688159623047</v>
      </c>
      <c r="J40" s="19">
        <f>Calculations!$D$7*F40</f>
        <v>-0.038358092238971166</v>
      </c>
      <c r="K40" s="3">
        <f>SUM(G40:J40)/(2*Scattering!$E$8)</f>
        <v>-0.30584137478259654</v>
      </c>
      <c r="L40" s="18">
        <f>Calculations!$C$4*C40</f>
        <v>-0.8660254037844386</v>
      </c>
      <c r="M40" s="3">
        <f>Calculations!$C$5*D40</f>
        <v>0.9829149270777349</v>
      </c>
      <c r="N40" s="3">
        <f>Calculations!$C$6*E40</f>
        <v>1.1071866642973618</v>
      </c>
      <c r="O40" s="19">
        <f>Calculations!$C$7*F40</f>
        <v>0.43843500052558326</v>
      </c>
      <c r="P40" s="3">
        <f>SUM(L40:O40)/(2*Scattering!$E$8)</f>
        <v>0.5499030467109794</v>
      </c>
      <c r="Q40" s="15">
        <f t="shared" si="3"/>
        <v>0.3959323073109263</v>
      </c>
      <c r="R40" s="18">
        <f t="shared" si="4"/>
        <v>-0.40237905921167955</v>
      </c>
      <c r="S40" s="19">
        <f t="shared" si="5"/>
        <v>0.19195179155066622</v>
      </c>
      <c r="V40" s="3">
        <v>145</v>
      </c>
      <c r="W40" s="3">
        <f t="shared" si="7"/>
        <v>-0.9396926207859083</v>
      </c>
      <c r="X40" s="3">
        <f t="shared" si="8"/>
        <v>-0.657979856674331</v>
      </c>
    </row>
    <row r="41" spans="1:24" s="3" customFormat="1" ht="12.75">
      <c r="A41" s="15">
        <v>30</v>
      </c>
      <c r="B41" s="18">
        <f t="shared" si="0"/>
        <v>0.8660254037844387</v>
      </c>
      <c r="C41" s="18">
        <v>1</v>
      </c>
      <c r="D41" s="3">
        <f t="shared" si="1"/>
        <v>2.598076211353316</v>
      </c>
      <c r="E41" s="3">
        <f t="shared" si="2"/>
        <v>3.125000000000001</v>
      </c>
      <c r="F41" s="3">
        <f t="shared" si="6"/>
        <v>2.2733166849341533</v>
      </c>
      <c r="G41" s="18">
        <f>Calculations!$D$4*C41</f>
        <v>-0.4999999999999999</v>
      </c>
      <c r="H41" s="3">
        <f>Calculations!$D$5*D41</f>
        <v>-0.189181895252473</v>
      </c>
      <c r="I41" s="3">
        <f>Calculations!$D$6*E41</f>
        <v>-0.18846056004403622</v>
      </c>
      <c r="J41" s="19">
        <f>Calculations!$D$7*F41</f>
        <v>-0.03453678855898814</v>
      </c>
      <c r="K41" s="3">
        <f>SUM(G41:J41)/(2*Scattering!$E$8)</f>
        <v>-0.3017183577038179</v>
      </c>
      <c r="L41" s="18">
        <f>Calculations!$C$4*C41</f>
        <v>-0.8660254037844386</v>
      </c>
      <c r="M41" s="3">
        <f>Calculations!$C$5*D41</f>
        <v>0.9732564789699848</v>
      </c>
      <c r="N41" s="3">
        <f>Calculations!$C$6*E41</f>
        <v>1.068812947892715</v>
      </c>
      <c r="O41" s="19">
        <f>Calculations!$C$7*F41</f>
        <v>0.3947572995986429</v>
      </c>
      <c r="P41" s="3">
        <f>SUM(L41:O41)/(2*Scattering!$E$8)</f>
        <v>0.5195684933082512</v>
      </c>
      <c r="Q41" s="15">
        <f t="shared" si="3"/>
        <v>0.36098538661409524</v>
      </c>
      <c r="R41" s="18">
        <f t="shared" si="4"/>
        <v>-0.44251037881821514</v>
      </c>
      <c r="S41" s="19">
        <f t="shared" si="5"/>
        <v>0.1804926933070476</v>
      </c>
      <c r="V41" s="3">
        <v>150</v>
      </c>
      <c r="W41" s="3">
        <f t="shared" si="7"/>
        <v>-0.8660254037844386</v>
      </c>
      <c r="X41" s="3">
        <f t="shared" si="8"/>
        <v>-0.4999999999999999</v>
      </c>
    </row>
    <row r="42" spans="1:24" s="3" customFormat="1" ht="12.75">
      <c r="A42" s="15">
        <v>31</v>
      </c>
      <c r="B42" s="18">
        <f t="shared" si="0"/>
        <v>0.8571673007021123</v>
      </c>
      <c r="C42" s="18">
        <v>1</v>
      </c>
      <c r="D42" s="3">
        <f t="shared" si="1"/>
        <v>2.571501902106337</v>
      </c>
      <c r="E42" s="3">
        <f t="shared" si="2"/>
        <v>3.010518360447091</v>
      </c>
      <c r="F42" s="3">
        <f t="shared" si="6"/>
        <v>2.021094355780168</v>
      </c>
      <c r="G42" s="18">
        <f>Calculations!$D$4*C42</f>
        <v>-0.4999999999999999</v>
      </c>
      <c r="H42" s="3">
        <f>Calculations!$D$5*D42</f>
        <v>-0.18724685648555778</v>
      </c>
      <c r="I42" s="3">
        <f>Calculations!$D$6*E42</f>
        <v>-0.18155647239446793</v>
      </c>
      <c r="J42" s="19">
        <f>Calculations!$D$7*F42</f>
        <v>-0.03070496463864463</v>
      </c>
      <c r="K42" s="3">
        <f>SUM(G42:J42)/(2*Scattering!$E$8)</f>
        <v>-0.2975272315058404</v>
      </c>
      <c r="L42" s="18">
        <f>Calculations!$C$4*C42</f>
        <v>-0.8660254037844386</v>
      </c>
      <c r="M42" s="3">
        <f>Calculations!$C$5*D42</f>
        <v>0.9633015675105929</v>
      </c>
      <c r="N42" s="3">
        <f>Calculations!$C$6*E42</f>
        <v>1.0296579211246712</v>
      </c>
      <c r="O42" s="19">
        <f>Calculations!$C$7*F42</f>
        <v>0.3509593517741447</v>
      </c>
      <c r="P42" s="3">
        <f>SUM(L42:O42)/(2*Scattering!$E$8)</f>
        <v>0.48883767479188106</v>
      </c>
      <c r="Q42" s="15">
        <f t="shared" si="3"/>
        <v>0.32748472578346277</v>
      </c>
      <c r="R42" s="18">
        <f t="shared" si="4"/>
        <v>-0.48480895113067707</v>
      </c>
      <c r="S42" s="19">
        <f t="shared" si="5"/>
        <v>0.16866710272996163</v>
      </c>
      <c r="V42" s="3">
        <v>155</v>
      </c>
      <c r="W42" s="3">
        <f t="shared" si="7"/>
        <v>-0.7660444431189781</v>
      </c>
      <c r="X42" s="3">
        <f t="shared" si="8"/>
        <v>-0.35721239031346075</v>
      </c>
    </row>
    <row r="43" spans="1:24" s="3" customFormat="1" ht="12.75">
      <c r="A43" s="15">
        <v>32</v>
      </c>
      <c r="B43" s="18">
        <f aca="true" t="shared" si="9" ref="B43:B74">COS(A43*PI()/180)</f>
        <v>0.848048096156426</v>
      </c>
      <c r="C43" s="18">
        <v>1</v>
      </c>
      <c r="D43" s="3">
        <f aca="true" t="shared" si="10" ref="D43:D74">B43*3</f>
        <v>2.544144288469278</v>
      </c>
      <c r="E43" s="3">
        <f aca="true" t="shared" si="11" ref="E43:E74">5*0.5*(3*B43^2-1)</f>
        <v>2.893891800459041</v>
      </c>
      <c r="F43" s="3">
        <f t="shared" si="6"/>
        <v>1.768814225614633</v>
      </c>
      <c r="G43" s="18">
        <f>Calculations!$D$4*C43</f>
        <v>-0.4999999999999999</v>
      </c>
      <c r="H43" s="3">
        <f>Calculations!$D$5*D43</f>
        <v>-0.18525478051225608</v>
      </c>
      <c r="I43" s="3">
        <f>Calculations!$D$6*E43</f>
        <v>-0.1745230302148336</v>
      </c>
      <c r="J43" s="19">
        <f>Calculations!$D$7*F43</f>
        <v>-0.026872262591057513</v>
      </c>
      <c r="K43" s="3">
        <f>SUM(G43:J43)/(2*Scattering!$E$8)</f>
        <v>-0.2932741627060087</v>
      </c>
      <c r="L43" s="18">
        <f>Calculations!$C$4*C43</f>
        <v>-0.8660254037844386</v>
      </c>
      <c r="M43" s="3">
        <f>Calculations!$C$5*D43</f>
        <v>0.9530532250620256</v>
      </c>
      <c r="N43" s="3">
        <f>Calculations!$C$6*E43</f>
        <v>0.9897692883619786</v>
      </c>
      <c r="O43" s="19">
        <f>Calculations!$C$7*F43</f>
        <v>0.3071513669093236</v>
      </c>
      <c r="P43" s="3">
        <f>SUM(L43:O43)/(2*Scattering!$E$8)</f>
        <v>0.4577638269054714</v>
      </c>
      <c r="Q43" s="15">
        <f aca="true" t="shared" si="12" ref="Q43:Q74">K43*K43+P43*P43</f>
        <v>0.29555745573405284</v>
      </c>
      <c r="R43" s="18">
        <f aca="true" t="shared" si="13" ref="R43:R74">LOG(Q43)</f>
        <v>-0.5293580806618485</v>
      </c>
      <c r="S43" s="19">
        <f aca="true" t="shared" si="14" ref="S43:S74">Q43*SIN(A43*PI()/180)</f>
        <v>0.1566215894812273</v>
      </c>
      <c r="V43" s="3">
        <v>160</v>
      </c>
      <c r="W43" s="3">
        <f t="shared" si="7"/>
        <v>-0.6427876096865396</v>
      </c>
      <c r="X43" s="3">
        <f t="shared" si="8"/>
        <v>-0.2339555568810222</v>
      </c>
    </row>
    <row r="44" spans="1:24" s="3" customFormat="1" ht="12.75">
      <c r="A44" s="15">
        <v>33</v>
      </c>
      <c r="B44" s="18">
        <f t="shared" si="9"/>
        <v>0.838670567945424</v>
      </c>
      <c r="C44" s="18">
        <v>1</v>
      </c>
      <c r="D44" s="3">
        <f t="shared" si="10"/>
        <v>2.516011703836272</v>
      </c>
      <c r="E44" s="3">
        <f t="shared" si="11"/>
        <v>2.7752624115342517</v>
      </c>
      <c r="F44" s="3">
        <f t="shared" si="6"/>
        <v>1.5171094563057295</v>
      </c>
      <c r="G44" s="18">
        <f>Calculations!$D$4*C44</f>
        <v>-0.4999999999999999</v>
      </c>
      <c r="H44" s="3">
        <f>Calculations!$D$5*D44</f>
        <v>-0.18320627413820695</v>
      </c>
      <c r="I44" s="3">
        <f>Calculations!$D$6*E44</f>
        <v>-0.16736880267101037</v>
      </c>
      <c r="J44" s="19">
        <f>Calculations!$D$7*F44</f>
        <v>-0.023048301567711448</v>
      </c>
      <c r="K44" s="3">
        <f>SUM(G44:J44)/(2*Scattering!$E$8)</f>
        <v>-0.2889653681018248</v>
      </c>
      <c r="L44" s="18">
        <f>Calculations!$C$4*C44</f>
        <v>-0.8660254037844386</v>
      </c>
      <c r="M44" s="3">
        <f>Calculations!$C$5*D44</f>
        <v>0.9425145733686704</v>
      </c>
      <c r="N44" s="3">
        <f>Calculations!$C$6*E44</f>
        <v>0.9491956477592858</v>
      </c>
      <c r="O44" s="19">
        <f>Calculations!$C$7*F44</f>
        <v>0.2634432924087574</v>
      </c>
      <c r="P44" s="3">
        <f>SUM(L44:O44)/(2*Scattering!$E$8)</f>
        <v>0.4264004237810739</v>
      </c>
      <c r="Q44" s="15">
        <f t="shared" si="12"/>
        <v>0.2653183053629025</v>
      </c>
      <c r="R44" s="18">
        <f t="shared" si="13"/>
        <v>-0.5762327852839985</v>
      </c>
      <c r="S44" s="19">
        <f t="shared" si="14"/>
        <v>0.1445027058046735</v>
      </c>
      <c r="V44" s="3">
        <v>165</v>
      </c>
      <c r="W44" s="3">
        <f t="shared" si="7"/>
        <v>-0.5000000000000004</v>
      </c>
      <c r="X44" s="3">
        <f t="shared" si="8"/>
        <v>-0.13397459621556163</v>
      </c>
    </row>
    <row r="45" spans="1:24" s="3" customFormat="1" ht="12.75">
      <c r="A45" s="15">
        <v>34</v>
      </c>
      <c r="B45" s="18">
        <f t="shared" si="9"/>
        <v>0.8290375725550416</v>
      </c>
      <c r="C45" s="18">
        <v>1</v>
      </c>
      <c r="D45" s="3">
        <f t="shared" si="10"/>
        <v>2.487112717665125</v>
      </c>
      <c r="E45" s="3">
        <f t="shared" si="11"/>
        <v>2.654774725309669</v>
      </c>
      <c r="F45" s="3">
        <f t="shared" si="6"/>
        <v>1.2666099806292863</v>
      </c>
      <c r="G45" s="18">
        <f>Calculations!$D$4*C45</f>
        <v>-0.4999999999999999</v>
      </c>
      <c r="H45" s="3">
        <f>Calculations!$D$5*D45</f>
        <v>-0.1811019613582963</v>
      </c>
      <c r="I45" s="3">
        <f>Calculations!$D$6*E45</f>
        <v>-0.160102506087236</v>
      </c>
      <c r="J45" s="19">
        <f>Calculations!$D$7*F45</f>
        <v>-0.019242651662922532</v>
      </c>
      <c r="K45" s="3">
        <f>SUM(G45:J45)/(2*Scattering!$E$8)</f>
        <v>-0.2846071026250087</v>
      </c>
      <c r="L45" s="18">
        <f>Calculations!$C$4*C45</f>
        <v>-0.8660254037844386</v>
      </c>
      <c r="M45" s="3">
        <f>Calculations!$C$5*D45</f>
        <v>0.9316888226059235</v>
      </c>
      <c r="N45" s="3">
        <f>Calculations!$C$6*E45</f>
        <v>0.9079864320477757</v>
      </c>
      <c r="O45" s="19">
        <f>Calculations!$C$7*F45</f>
        <v>0.2199445149510215</v>
      </c>
      <c r="P45" s="3">
        <f>SUM(L45:O45)/(2*Scattering!$E$8)</f>
        <v>0.39480105938134613</v>
      </c>
      <c r="Q45" s="15">
        <f t="shared" si="12"/>
        <v>0.23686907935323545</v>
      </c>
      <c r="R45" s="18">
        <f t="shared" si="13"/>
        <v>-0.6254916279336754</v>
      </c>
      <c r="S45" s="19">
        <f t="shared" si="14"/>
        <v>0.13245550822597849</v>
      </c>
      <c r="V45" s="3">
        <v>170</v>
      </c>
      <c r="W45" s="3">
        <f t="shared" si="7"/>
        <v>-0.34202014332566943</v>
      </c>
      <c r="X45" s="3">
        <f t="shared" si="8"/>
        <v>-0.060307379214091905</v>
      </c>
    </row>
    <row r="46" spans="1:24" s="3" customFormat="1" ht="12.75">
      <c r="A46" s="15">
        <v>35</v>
      </c>
      <c r="B46" s="18">
        <f t="shared" si="9"/>
        <v>0.8191520442889918</v>
      </c>
      <c r="C46" s="18">
        <v>1</v>
      </c>
      <c r="D46" s="3">
        <f t="shared" si="10"/>
        <v>2.4574561328669753</v>
      </c>
      <c r="E46" s="3">
        <f t="shared" si="11"/>
        <v>2.5325755374712577</v>
      </c>
      <c r="F46" s="3">
        <f t="shared" si="6"/>
        <v>1.0179407939350755</v>
      </c>
      <c r="G46" s="18">
        <f>Calculations!$D$4*C46</f>
        <v>-0.4999999999999999</v>
      </c>
      <c r="H46" s="3">
        <f>Calculations!$D$5*D46</f>
        <v>-0.17894248316658184</v>
      </c>
      <c r="I46" s="3">
        <f>Calculations!$D$6*E46</f>
        <v>-0.15273299332661092</v>
      </c>
      <c r="J46" s="19">
        <f>Calculations!$D$7*F46</f>
        <v>-0.015464807960410727</v>
      </c>
      <c r="K46" s="3">
        <f>SUM(G46:J46)/(2*Scattering!$E$8)</f>
        <v>-0.2802056471815279</v>
      </c>
      <c r="L46" s="18">
        <f>Calculations!$C$4*C46</f>
        <v>-0.8660254037844386</v>
      </c>
      <c r="M46" s="3">
        <f>Calculations!$C$5*D46</f>
        <v>0.9205792704023384</v>
      </c>
      <c r="N46" s="3">
        <f>Calculations!$C$6*E46</f>
        <v>0.8661918483090021</v>
      </c>
      <c r="O46" s="19">
        <f>Calculations!$C$7*F46</f>
        <v>0.1767635638396541</v>
      </c>
      <c r="P46" s="3">
        <f>SUM(L46:O46)/(2*Scattering!$E$8)</f>
        <v>0.36301932913374235</v>
      </c>
      <c r="Q46" s="15">
        <f t="shared" si="12"/>
        <v>0.21029823803713127</v>
      </c>
      <c r="R46" s="18">
        <f t="shared" si="13"/>
        <v>-0.6771643659915525</v>
      </c>
      <c r="S46" s="19">
        <f t="shared" si="14"/>
        <v>0.12062211394424176</v>
      </c>
      <c r="V46" s="3">
        <v>175</v>
      </c>
      <c r="W46" s="3">
        <f t="shared" si="7"/>
        <v>-0.1736481776669304</v>
      </c>
      <c r="X46" s="3">
        <f t="shared" si="8"/>
        <v>-0.01519224698779198</v>
      </c>
    </row>
    <row r="47" spans="1:24" s="3" customFormat="1" ht="12.75">
      <c r="A47" s="15">
        <v>36</v>
      </c>
      <c r="B47" s="18">
        <f t="shared" si="9"/>
        <v>0.8090169943749475</v>
      </c>
      <c r="C47" s="18">
        <v>1</v>
      </c>
      <c r="D47" s="3">
        <f t="shared" si="10"/>
        <v>2.4270509831248424</v>
      </c>
      <c r="E47" s="3">
        <f t="shared" si="11"/>
        <v>2.408813728906053</v>
      </c>
      <c r="F47" s="3">
        <f t="shared" si="6"/>
        <v>0.771720259843842</v>
      </c>
      <c r="G47" s="18">
        <f>Calculations!$D$4*C47</f>
        <v>-0.4999999999999999</v>
      </c>
      <c r="H47" s="3">
        <f>Calculations!$D$5*D47</f>
        <v>-0.17672849736104007</v>
      </c>
      <c r="I47" s="3">
        <f>Calculations!$D$6*E47</f>
        <v>-0.14526924300524732</v>
      </c>
      <c r="J47" s="19">
        <f>Calculations!$D$7*F47</f>
        <v>-0.011724164793030652</v>
      </c>
      <c r="K47" s="3">
        <f>SUM(G47:J47)/(2*Scattering!$E$8)</f>
        <v>-0.2757672965053969</v>
      </c>
      <c r="L47" s="18">
        <f>Calculations!$C$4*C47</f>
        <v>-0.8660254037844386</v>
      </c>
      <c r="M47" s="3">
        <f>Calculations!$C$5*D47</f>
        <v>0.9091893008351374</v>
      </c>
      <c r="N47" s="3">
        <f>Calculations!$C$6*E47</f>
        <v>0.8238628168052868</v>
      </c>
      <c r="O47" s="19">
        <f>Calculations!$C$7*F47</f>
        <v>0.1340078167905331</v>
      </c>
      <c r="P47" s="3">
        <f>SUM(L47:O47)/(2*Scattering!$E$8)</f>
        <v>0.33110871204971853</v>
      </c>
      <c r="Q47" s="15">
        <f t="shared" si="12"/>
        <v>0.18568058101711893</v>
      </c>
      <c r="R47" s="18">
        <f t="shared" si="13"/>
        <v>-0.7312335135897634</v>
      </c>
      <c r="S47" s="19">
        <f t="shared" si="14"/>
        <v>0.10914030715896025</v>
      </c>
      <c r="V47" s="3">
        <v>180</v>
      </c>
      <c r="W47" s="3">
        <v>0</v>
      </c>
      <c r="X47" s="3">
        <f t="shared" si="8"/>
        <v>0</v>
      </c>
    </row>
    <row r="48" spans="1:19" s="3" customFormat="1" ht="12.75">
      <c r="A48" s="15">
        <v>37</v>
      </c>
      <c r="B48" s="18">
        <f t="shared" si="9"/>
        <v>0.7986355100472928</v>
      </c>
      <c r="C48" s="18">
        <v>1</v>
      </c>
      <c r="D48" s="3">
        <f t="shared" si="10"/>
        <v>2.3959065301418785</v>
      </c>
      <c r="E48" s="3">
        <f t="shared" si="11"/>
        <v>2.2836400843137468</v>
      </c>
      <c r="F48" s="3">
        <f t="shared" si="6"/>
        <v>0.5285584346134544</v>
      </c>
      <c r="G48" s="18">
        <f>Calculations!$D$4*C48</f>
        <v>-0.4999999999999999</v>
      </c>
      <c r="H48" s="3">
        <f>Calculations!$D$5*D48</f>
        <v>-0.17446067834319473</v>
      </c>
      <c r="I48" s="3">
        <f>Calculations!$D$6*E48</f>
        <v>-0.13772034855320917</v>
      </c>
      <c r="J48" s="19">
        <f>Calculations!$D$7*F48</f>
        <v>-0.008029990286128297</v>
      </c>
      <c r="K48" s="3">
        <f>SUM(G48:J48)/(2*Scattering!$E$8)</f>
        <v>-0.2712983470539206</v>
      </c>
      <c r="L48" s="18">
        <f>Calculations!$C$4*C48</f>
        <v>-0.8660254037844386</v>
      </c>
      <c r="M48" s="3">
        <f>Calculations!$C$5*D48</f>
        <v>0.8975223833993872</v>
      </c>
      <c r="N48" s="3">
        <f>Calculations!$C$6*E48</f>
        <v>0.7810509089412299</v>
      </c>
      <c r="O48" s="19">
        <f>Calculations!$C$7*F48</f>
        <v>0.09178320896111171</v>
      </c>
      <c r="P48" s="3">
        <f>SUM(L48:O48)/(2*Scattering!$E$8)</f>
        <v>0.29912245362012646</v>
      </c>
      <c r="Q48" s="15">
        <f t="shared" si="12"/>
        <v>0.16307703537391427</v>
      </c>
      <c r="R48" s="18">
        <f t="shared" si="13"/>
        <v>-0.7876071923170906</v>
      </c>
      <c r="S48" s="19">
        <f t="shared" si="14"/>
        <v>0.09814220981911961</v>
      </c>
    </row>
    <row r="49" spans="1:19" s="3" customFormat="1" ht="12.75">
      <c r="A49" s="15">
        <v>38</v>
      </c>
      <c r="B49" s="18">
        <f t="shared" si="9"/>
        <v>0.788010753606722</v>
      </c>
      <c r="C49" s="18">
        <v>1</v>
      </c>
      <c r="D49" s="3">
        <f t="shared" si="10"/>
        <v>2.3640322608201663</v>
      </c>
      <c r="E49" s="3">
        <f t="shared" si="11"/>
        <v>2.1572071084987545</v>
      </c>
      <c r="F49" s="3">
        <f t="shared" si="6"/>
        <v>0.28905541476101826</v>
      </c>
      <c r="G49" s="18">
        <f>Calculations!$D$4*C49</f>
        <v>-0.4999999999999999</v>
      </c>
      <c r="H49" s="3">
        <f>Calculations!$D$5*D49</f>
        <v>-0.17213971691268756</v>
      </c>
      <c r="I49" s="3">
        <f>Calculations!$D$6*E49</f>
        <v>-0.13009550713556836</v>
      </c>
      <c r="J49" s="19">
        <f>Calculations!$D$7*F49</f>
        <v>-0.004391401254208041</v>
      </c>
      <c r="K49" s="3">
        <f>SUM(G49:J49)/(2*Scattering!$E$8)</f>
        <v>-0.2668050849718593</v>
      </c>
      <c r="L49" s="18">
        <f>Calculations!$C$4*C49</f>
        <v>-0.8660254037844386</v>
      </c>
      <c r="M49" s="3">
        <f>Calculations!$C$5*D49</f>
        <v>0.8855820719511593</v>
      </c>
      <c r="N49" s="3">
        <f>Calculations!$C$6*E49</f>
        <v>0.7378082844318954</v>
      </c>
      <c r="O49" s="19">
        <f>Calculations!$C$7*F49</f>
        <v>0.050193946018009535</v>
      </c>
      <c r="P49" s="3">
        <f>SUM(L49:O49)/(2*Scattering!$E$8)</f>
        <v>0.26711344977535023</v>
      </c>
      <c r="Q49" s="15">
        <f t="shared" si="12"/>
        <v>0.1425345484177296</v>
      </c>
      <c r="R49" s="18">
        <f t="shared" si="13"/>
        <v>-0.8460798558756322</v>
      </c>
      <c r="S49" s="19">
        <f t="shared" si="14"/>
        <v>0.08775303036373587</v>
      </c>
    </row>
    <row r="50" spans="1:19" s="3" customFormat="1" ht="12.75">
      <c r="A50" s="15">
        <v>39</v>
      </c>
      <c r="B50" s="18">
        <f t="shared" si="9"/>
        <v>0.7771459614569709</v>
      </c>
      <c r="C50" s="18">
        <v>1</v>
      </c>
      <c r="D50" s="3">
        <f t="shared" si="10"/>
        <v>2.3314378843709127</v>
      </c>
      <c r="E50" s="3">
        <f t="shared" si="11"/>
        <v>2.0296688405665977</v>
      </c>
      <c r="F50" s="3">
        <f t="shared" si="6"/>
        <v>0.05379971246403237</v>
      </c>
      <c r="G50" s="18">
        <f>Calculations!$D$4*C50</f>
        <v>-0.4999999999999999</v>
      </c>
      <c r="H50" s="3">
        <f>Calculations!$D$5*D50</f>
        <v>-0.16976632005685383</v>
      </c>
      <c r="I50" s="3">
        <f>Calculations!$D$6*E50</f>
        <v>-0.12240400844707537</v>
      </c>
      <c r="J50" s="19">
        <f>Calculations!$D$7*F50</f>
        <v>-0.0008173385196257704</v>
      </c>
      <c r="K50" s="3">
        <f>SUM(G50:J50)/(2*Scattering!$E$8)</f>
        <v>-0.2622937741517293</v>
      </c>
      <c r="L50" s="18">
        <f>Calculations!$C$4*C50</f>
        <v>-0.8660254037844386</v>
      </c>
      <c r="M50" s="3">
        <f>Calculations!$C$5*D50</f>
        <v>0.8733720036249886</v>
      </c>
      <c r="N50" s="3">
        <f>Calculations!$C$6*E50</f>
        <v>0.6941876277542316</v>
      </c>
      <c r="O50" s="19">
        <f>Calculations!$C$7*F50</f>
        <v>0.009342222028384058</v>
      </c>
      <c r="P50" s="3">
        <f>SUM(L50:O50)/(2*Scattering!$E$8)</f>
        <v>0.23513413219540427</v>
      </c>
      <c r="Q50" s="15">
        <f t="shared" si="12"/>
        <v>0.12408608408204422</v>
      </c>
      <c r="R50" s="18">
        <f t="shared" si="13"/>
        <v>-0.9062769207192652</v>
      </c>
      <c r="S50" s="19">
        <f t="shared" si="14"/>
        <v>0.07808990295835506</v>
      </c>
    </row>
    <row r="51" spans="1:19" s="3" customFormat="1" ht="12.75">
      <c r="A51" s="15">
        <v>40</v>
      </c>
      <c r="B51" s="18">
        <f t="shared" si="9"/>
        <v>0.766044443118978</v>
      </c>
      <c r="C51" s="18">
        <v>1</v>
      </c>
      <c r="D51" s="3">
        <f t="shared" si="10"/>
        <v>2.298133329356934</v>
      </c>
      <c r="E51" s="3">
        <f t="shared" si="11"/>
        <v>1.901180666250989</v>
      </c>
      <c r="F51" s="3">
        <f t="shared" si="6"/>
        <v>-0.17663333681268378</v>
      </c>
      <c r="G51" s="18">
        <f>Calculations!$D$4*C51</f>
        <v>-0.4999999999999999</v>
      </c>
      <c r="H51" s="3">
        <f>Calculations!$D$5*D51</f>
        <v>-0.16734121073536753</v>
      </c>
      <c r="I51" s="3">
        <f>Calculations!$D$6*E51</f>
        <v>-0.11465522339409766</v>
      </c>
      <c r="J51" s="19">
        <f>Calculations!$D$7*F51</f>
        <v>0.0026834572791361415</v>
      </c>
      <c r="K51" s="3">
        <f>SUM(G51:J51)/(2*Scattering!$E$8)</f>
        <v>-0.25777064441712216</v>
      </c>
      <c r="L51" s="18">
        <f>Calculations!$C$4*C51</f>
        <v>-0.8660254037844386</v>
      </c>
      <c r="M51" s="3">
        <f>Calculations!$C$5*D51</f>
        <v>0.8608958977259692</v>
      </c>
      <c r="N51" s="3">
        <f>Calculations!$C$6*E51</f>
        <v>0.6502420839591536</v>
      </c>
      <c r="O51" s="19">
        <f>Calculations!$C$7*F51</f>
        <v>-0.03067205705275166</v>
      </c>
      <c r="P51" s="3">
        <f>SUM(L51:O51)/(2*Scattering!$E$8)</f>
        <v>0.20323635525112313</v>
      </c>
      <c r="Q51" s="15">
        <f t="shared" si="12"/>
        <v>0.10775072121897916</v>
      </c>
      <c r="R51" s="18">
        <f t="shared" si="13"/>
        <v>-0.9675798142496008</v>
      </c>
      <c r="S51" s="19">
        <f t="shared" si="14"/>
        <v>0.06926082853434828</v>
      </c>
    </row>
    <row r="52" spans="1:19" s="3" customFormat="1" ht="12.75">
      <c r="A52" s="15">
        <v>41</v>
      </c>
      <c r="B52" s="18">
        <f t="shared" si="9"/>
        <v>0.7547095802227721</v>
      </c>
      <c r="C52" s="18">
        <v>1</v>
      </c>
      <c r="D52" s="3">
        <f t="shared" si="10"/>
        <v>2.2641287406683164</v>
      </c>
      <c r="E52" s="3">
        <f t="shared" si="11"/>
        <v>1.7718991286002472</v>
      </c>
      <c r="F52" s="3">
        <f t="shared" si="6"/>
        <v>-0.40168313010596424</v>
      </c>
      <c r="G52" s="18">
        <f>Calculations!$D$4*C52</f>
        <v>-0.4999999999999999</v>
      </c>
      <c r="H52" s="3">
        <f>Calculations!$D$5*D52</f>
        <v>-0.16486512766002057</v>
      </c>
      <c r="I52" s="3">
        <f>Calculations!$D$6*E52</f>
        <v>-0.10685859267761352</v>
      </c>
      <c r="J52" s="19">
        <f>Calculations!$D$7*F52</f>
        <v>0.006102469323399189</v>
      </c>
      <c r="K52" s="3">
        <f>SUM(G52:J52)/(2*Scattering!$E$8)</f>
        <v>-0.253241879855525</v>
      </c>
      <c r="L52" s="18">
        <f>Calculations!$C$4*C52</f>
        <v>-0.8660254037844386</v>
      </c>
      <c r="M52" s="3">
        <f>Calculations!$C$5*D52</f>
        <v>0.8481575545968169</v>
      </c>
      <c r="N52" s="3">
        <f>Calculations!$C$6*E52</f>
        <v>0.6060251939224841</v>
      </c>
      <c r="O52" s="19">
        <f>Calculations!$C$7*F52</f>
        <v>-0.06975154354244917</v>
      </c>
      <c r="P52" s="3">
        <f>SUM(L52:O52)/(2*Scattering!$E$8)</f>
        <v>0.17147128485274427</v>
      </c>
      <c r="Q52" s="15">
        <f t="shared" si="12"/>
        <v>0.09353385124181111</v>
      </c>
      <c r="R52" s="18">
        <f t="shared" si="13"/>
        <v>-1.029031183278519</v>
      </c>
      <c r="S52" s="19">
        <f t="shared" si="14"/>
        <v>0.06136372762344514</v>
      </c>
    </row>
    <row r="53" spans="1:19" s="3" customFormat="1" ht="12.75">
      <c r="A53" s="15">
        <v>42</v>
      </c>
      <c r="B53" s="18">
        <f t="shared" si="9"/>
        <v>0.7431448254773942</v>
      </c>
      <c r="C53" s="18">
        <v>1</v>
      </c>
      <c r="D53" s="3">
        <f t="shared" si="10"/>
        <v>2.229434476432183</v>
      </c>
      <c r="E53" s="3">
        <f t="shared" si="11"/>
        <v>1.6419817372537004</v>
      </c>
      <c r="F53" s="3">
        <f t="shared" si="6"/>
        <v>-0.6208053119014116</v>
      </c>
      <c r="G53" s="18">
        <f>Calculations!$D$4*C53</f>
        <v>-0.4999999999999999</v>
      </c>
      <c r="H53" s="3">
        <f>Calculations!$D$5*D53</f>
        <v>-0.16233882506970396</v>
      </c>
      <c r="I53" s="3">
        <f>Calculations!$D$6*E53</f>
        <v>-0.09902361529117178</v>
      </c>
      <c r="J53" s="19">
        <f>Calculations!$D$7*F53</f>
        <v>0.009431427629739482</v>
      </c>
      <c r="K53" s="3">
        <f>SUM(G53:J53)/(2*Scattering!$E$8)</f>
        <v>-0.24871360732666134</v>
      </c>
      <c r="L53" s="18">
        <f>Calculations!$C$4*C53</f>
        <v>-0.8660254037844386</v>
      </c>
      <c r="M53" s="3">
        <f>Calculations!$C$5*D53</f>
        <v>0.8351608544602475</v>
      </c>
      <c r="N53" s="3">
        <f>Calculations!$C$6*E53</f>
        <v>0.5615908291136411</v>
      </c>
      <c r="O53" s="19">
        <f>Calculations!$C$7*F53</f>
        <v>-0.10780171109763043</v>
      </c>
      <c r="P53" s="3">
        <f>SUM(L53:O53)/(2*Scattering!$E$8)</f>
        <v>0.13988928947664778</v>
      </c>
      <c r="Q53" s="15">
        <f t="shared" si="12"/>
        <v>0.08142747177972205</v>
      </c>
      <c r="R53" s="18">
        <f t="shared" si="13"/>
        <v>-1.0892290492936323</v>
      </c>
      <c r="S53" s="19">
        <f t="shared" si="14"/>
        <v>0.054485613566234235</v>
      </c>
    </row>
    <row r="54" spans="1:19" s="3" customFormat="1" ht="12.75">
      <c r="A54" s="15">
        <v>43</v>
      </c>
      <c r="B54" s="18">
        <f t="shared" si="9"/>
        <v>0.7313537016191706</v>
      </c>
      <c r="C54" s="18">
        <v>1</v>
      </c>
      <c r="D54" s="3">
        <f t="shared" si="10"/>
        <v>2.1940611048575116</v>
      </c>
      <c r="E54" s="3">
        <f t="shared" si="11"/>
        <v>1.5115867765404711</v>
      </c>
      <c r="F54" s="3">
        <f t="shared" si="6"/>
        <v>-0.8334732440927135</v>
      </c>
      <c r="G54" s="18">
        <f>Calculations!$D$4*C54</f>
        <v>-0.4999999999999999</v>
      </c>
      <c r="H54" s="3">
        <f>Calculations!$D$5*D54</f>
        <v>-0.15976307250065963</v>
      </c>
      <c r="I54" s="3">
        <f>Calculations!$D$6*E54</f>
        <v>-0.09115983694783249</v>
      </c>
      <c r="J54" s="19">
        <f>Calculations!$D$7*F54</f>
        <v>0.012662331381972735</v>
      </c>
      <c r="K54" s="3">
        <f>SUM(G54:J54)/(2*Scattering!$E$8)</f>
        <v>-0.24419188517184445</v>
      </c>
      <c r="L54" s="18">
        <f>Calculations!$C$4*C54</f>
        <v>-0.8660254037844386</v>
      </c>
      <c r="M54" s="3">
        <f>Calculations!$C$5*D54</f>
        <v>0.8219097562370246</v>
      </c>
      <c r="N54" s="3">
        <f>Calculations!$C$6*E54</f>
        <v>0.5169931259615576</v>
      </c>
      <c r="O54" s="19">
        <f>Calculations!$C$7*F54</f>
        <v>-0.14473110997084432</v>
      </c>
      <c r="P54" s="3">
        <f>SUM(L54:O54)/(2*Scattering!$E$8)</f>
        <v>0.10853983363478996</v>
      </c>
      <c r="Q54" s="15">
        <f t="shared" si="12"/>
        <v>0.07141057226924716</v>
      </c>
      <c r="R54" s="18">
        <f t="shared" si="13"/>
        <v>-1.146237486567013</v>
      </c>
      <c r="S54" s="19">
        <f t="shared" si="14"/>
        <v>0.04870189317875109</v>
      </c>
    </row>
    <row r="55" spans="1:19" s="3" customFormat="1" ht="12.75">
      <c r="A55" s="15">
        <v>44</v>
      </c>
      <c r="B55" s="18">
        <f t="shared" si="9"/>
        <v>0.7193398003386512</v>
      </c>
      <c r="C55" s="18">
        <v>1</v>
      </c>
      <c r="D55" s="3">
        <f t="shared" si="10"/>
        <v>2.1580194010159537</v>
      </c>
      <c r="E55" s="3">
        <f t="shared" si="11"/>
        <v>1.3808731126343794</v>
      </c>
      <c r="F55" s="3">
        <f t="shared" si="6"/>
        <v>-1.0391794269310457</v>
      </c>
      <c r="G55" s="18">
        <f>Calculations!$D$4*C55</f>
        <v>-0.4999999999999999</v>
      </c>
      <c r="H55" s="3">
        <f>Calculations!$D$5*D55</f>
        <v>-0.157138654552072</v>
      </c>
      <c r="I55" s="3">
        <f>Calculations!$D$6*E55</f>
        <v>-0.0832768384501845</v>
      </c>
      <c r="J55" s="19">
        <f>Calculations!$D$7*F55</f>
        <v>0.015787470518568575</v>
      </c>
      <c r="K55" s="3">
        <f>SUM(G55:J55)/(2*Scattering!$E$8)</f>
        <v>-0.23968269214923987</v>
      </c>
      <c r="L55" s="18">
        <f>Calculations!$C$4*C55</f>
        <v>-0.8660254037844386</v>
      </c>
      <c r="M55" s="3">
        <f>Calculations!$C$5*D55</f>
        <v>0.8084082963400333</v>
      </c>
      <c r="N55" s="3">
        <f>Calculations!$C$6*E55</f>
        <v>0.4722864198977727</v>
      </c>
      <c r="O55" s="19">
        <f>Calculations!$C$7*F55</f>
        <v>-0.18045161375554106</v>
      </c>
      <c r="P55" s="3">
        <f>SUM(L55:O55)/(2*Scattering!$E$8)</f>
        <v>0.07747137404440947</v>
      </c>
      <c r="Q55" s="15">
        <f t="shared" si="12"/>
        <v>0.0634496067122361</v>
      </c>
      <c r="R55" s="18">
        <f t="shared" si="13"/>
        <v>-1.1975710655036345</v>
      </c>
      <c r="S55" s="19">
        <f t="shared" si="14"/>
        <v>0.04407580040498618</v>
      </c>
    </row>
    <row r="56" spans="1:19" s="3" customFormat="1" ht="12.75">
      <c r="A56" s="15">
        <v>45</v>
      </c>
      <c r="B56" s="18">
        <f t="shared" si="9"/>
        <v>0.7071067811865476</v>
      </c>
      <c r="C56" s="18">
        <v>1</v>
      </c>
      <c r="D56" s="3">
        <f t="shared" si="10"/>
        <v>2.121320343559643</v>
      </c>
      <c r="E56" s="3">
        <f t="shared" si="11"/>
        <v>1.250000000000001</v>
      </c>
      <c r="F56" s="3">
        <f t="shared" si="6"/>
        <v>-1.2374368670764573</v>
      </c>
      <c r="G56" s="18">
        <f>Calculations!$D$4*C56</f>
        <v>-0.4999999999999999</v>
      </c>
      <c r="H56" s="3">
        <f>Calculations!$D$5*D56</f>
        <v>-0.15446637064707142</v>
      </c>
      <c r="I56" s="3">
        <f>Calculations!$D$6*E56</f>
        <v>-0.07538422401761453</v>
      </c>
      <c r="J56" s="19">
        <f>Calculations!$D$7*F56</f>
        <v>0.018799446516425053</v>
      </c>
      <c r="K56" s="3">
        <f>SUM(G56:J56)/(2*Scattering!$E$8)</f>
        <v>-0.2351919166192881</v>
      </c>
      <c r="L56" s="18">
        <f>Calculations!$C$4*C56</f>
        <v>-0.8660254037844386</v>
      </c>
      <c r="M56" s="3">
        <f>Calculations!$C$5*D56</f>
        <v>0.7946605874447499</v>
      </c>
      <c r="N56" s="3">
        <f>Calculations!$C$6*E56</f>
        <v>0.42752517915708627</v>
      </c>
      <c r="O56" s="19">
        <f>Calculations!$C$7*F56</f>
        <v>-0.2148786569457023</v>
      </c>
      <c r="P56" s="3">
        <f>SUM(L56:O56)/(2*Scattering!$E$8)</f>
        <v>0.04673125874803893</v>
      </c>
      <c r="Q56" s="15">
        <f t="shared" si="12"/>
        <v>0.057499048187230326</v>
      </c>
      <c r="R56" s="18">
        <f t="shared" si="13"/>
        <v>-1.2403393443617607</v>
      </c>
      <c r="S56" s="19">
        <f t="shared" si="14"/>
        <v>0.04065796688496262</v>
      </c>
    </row>
    <row r="57" spans="1:19" s="3" customFormat="1" ht="12.75">
      <c r="A57" s="15">
        <v>46</v>
      </c>
      <c r="B57" s="18">
        <f t="shared" si="9"/>
        <v>0.6946583704589974</v>
      </c>
      <c r="C57" s="18">
        <v>1</v>
      </c>
      <c r="D57" s="3">
        <f t="shared" si="10"/>
        <v>2.083975111376992</v>
      </c>
      <c r="E57" s="3">
        <f t="shared" si="11"/>
        <v>1.1191268873656224</v>
      </c>
      <c r="F57" s="3">
        <f t="shared" si="6"/>
        <v>-1.427780389008731</v>
      </c>
      <c r="G57" s="18">
        <f>Calculations!$D$4*C57</f>
        <v>-0.4999999999999999</v>
      </c>
      <c r="H57" s="3">
        <f>Calculations!$D$5*D57</f>
        <v>-0.15174703478922244</v>
      </c>
      <c r="I57" s="3">
        <f>Calculations!$D$6*E57</f>
        <v>-0.06749160958504453</v>
      </c>
      <c r="J57" s="19">
        <f>Calculations!$D$7*F57</f>
        <v>0.021691192314146356</v>
      </c>
      <c r="K57" s="3">
        <f>SUM(G57:J57)/(2*Scattering!$E$8)</f>
        <v>-0.2307253460038197</v>
      </c>
      <c r="L57" s="18">
        <f>Calculations!$C$4*C57</f>
        <v>-0.8660254037844386</v>
      </c>
      <c r="M57" s="3">
        <f>Calculations!$C$5*D57</f>
        <v>0.7806708172364809</v>
      </c>
      <c r="N57" s="3">
        <f>Calculations!$C$6*E57</f>
        <v>0.38276393841639966</v>
      </c>
      <c r="O57" s="19">
        <f>Calculations!$C$7*F57</f>
        <v>-0.24793146265994703</v>
      </c>
      <c r="P57" s="3">
        <f>SUM(L57:O57)/(2*Scattering!$E$8)</f>
        <v>0.016365629425573104</v>
      </c>
      <c r="Q57" s="15">
        <f t="shared" si="12"/>
        <v>0.0535020191150775</v>
      </c>
      <c r="R57" s="18">
        <f t="shared" si="13"/>
        <v>-1.2716298278107385</v>
      </c>
      <c r="S57" s="19">
        <f t="shared" si="14"/>
        <v>0.038486131747954545</v>
      </c>
    </row>
    <row r="58" spans="1:19" s="3" customFormat="1" ht="12.75">
      <c r="A58" s="15">
        <v>47</v>
      </c>
      <c r="B58" s="18">
        <f t="shared" si="9"/>
        <v>0.6819983600624985</v>
      </c>
      <c r="C58" s="18">
        <v>1</v>
      </c>
      <c r="D58" s="3">
        <f t="shared" si="10"/>
        <v>2.0459950801874953</v>
      </c>
      <c r="E58" s="3">
        <f t="shared" si="11"/>
        <v>0.98841322345953</v>
      </c>
      <c r="F58" s="3">
        <f t="shared" si="6"/>
        <v>-1.6097678862101894</v>
      </c>
      <c r="G58" s="18">
        <f>Calculations!$D$4*C58</f>
        <v>-0.4999999999999999</v>
      </c>
      <c r="H58" s="3">
        <f>Calculations!$D$5*D58</f>
        <v>-0.1489814753145701</v>
      </c>
      <c r="I58" s="3">
        <f>Calculations!$D$6*E58</f>
        <v>-0.059608611087396506</v>
      </c>
      <c r="J58" s="19">
        <f>Calculations!$D$7*F58</f>
        <v>0.024455991320321013</v>
      </c>
      <c r="K58" s="3">
        <f>SUM(G58:J58)/(2*Scattering!$E$8)</f>
        <v>-0.2262886565416314</v>
      </c>
      <c r="L58" s="18">
        <f>Calculations!$C$4*C58</f>
        <v>-0.8660254037844386</v>
      </c>
      <c r="M58" s="3">
        <f>Calculations!$C$5*D58</f>
        <v>0.7664432471347533</v>
      </c>
      <c r="N58" s="3">
        <f>Calculations!$C$6*E58</f>
        <v>0.33805723235261464</v>
      </c>
      <c r="O58" s="19">
        <f>Calculations!$C$7*F58</f>
        <v>-0.27953325990714584</v>
      </c>
      <c r="P58" s="3">
        <f>SUM(L58:O58)/(2*Scattering!$E$8)</f>
        <v>-0.013580672868675224</v>
      </c>
      <c r="Q58" s="15">
        <f t="shared" si="12"/>
        <v>0.051390990754982394</v>
      </c>
      <c r="R58" s="18">
        <f t="shared" si="13"/>
        <v>-1.2891130095716063</v>
      </c>
      <c r="S58" s="19">
        <f t="shared" si="14"/>
        <v>0.03758499131853294</v>
      </c>
    </row>
    <row r="59" spans="1:19" s="3" customFormat="1" ht="12.75">
      <c r="A59" s="15">
        <v>48</v>
      </c>
      <c r="B59" s="18">
        <f t="shared" si="9"/>
        <v>0.6691306063588582</v>
      </c>
      <c r="C59" s="18">
        <v>1</v>
      </c>
      <c r="D59" s="3">
        <f t="shared" si="10"/>
        <v>2.0073918190765747</v>
      </c>
      <c r="E59" s="3">
        <f t="shared" si="11"/>
        <v>0.8580182627462996</v>
      </c>
      <c r="F59" s="3">
        <f t="shared" si="6"/>
        <v>-1.7829815086983922</v>
      </c>
      <c r="G59" s="18">
        <f>Calculations!$D$4*C59</f>
        <v>-0.4999999999999999</v>
      </c>
      <c r="H59" s="3">
        <f>Calculations!$D$5*D59</f>
        <v>-0.146170534639321</v>
      </c>
      <c r="I59" s="3">
        <f>Calculations!$D$6*E59</f>
        <v>-0.05174483274405715</v>
      </c>
      <c r="J59" s="19">
        <f>Calculations!$D$7*F59</f>
        <v>0.027087495454811948</v>
      </c>
      <c r="K59" s="3">
        <f>SUM(G59:J59)/(2*Scattering!$E$8)</f>
        <v>-0.22188740336246615</v>
      </c>
      <c r="L59" s="18">
        <f>Calculations!$C$4*C59</f>
        <v>-0.8660254037844386</v>
      </c>
      <c r="M59" s="3">
        <f>Calculations!$C$5*D59</f>
        <v>0.7519822109952464</v>
      </c>
      <c r="N59" s="3">
        <f>Calculations!$C$6*E59</f>
        <v>0.29345952920053064</v>
      </c>
      <c r="O59" s="19">
        <f>Calculations!$C$7*F59</f>
        <v>-0.3096114897993099</v>
      </c>
      <c r="P59" s="3">
        <f>SUM(L59:O59)/(2*Scattering!$E$8)</f>
        <v>-0.04306419832047648</v>
      </c>
      <c r="Q59" s="15">
        <f t="shared" si="12"/>
        <v>0.05108854494792309</v>
      </c>
      <c r="R59" s="18">
        <f t="shared" si="13"/>
        <v>-1.291676466276176</v>
      </c>
      <c r="S59" s="19">
        <f t="shared" si="14"/>
        <v>0.03796618781921831</v>
      </c>
    </row>
    <row r="60" spans="1:19" s="3" customFormat="1" ht="12.75">
      <c r="A60" s="15">
        <v>49</v>
      </c>
      <c r="B60" s="18">
        <f t="shared" si="9"/>
        <v>0.6560590289905073</v>
      </c>
      <c r="C60" s="18">
        <v>1</v>
      </c>
      <c r="D60" s="3">
        <f t="shared" si="10"/>
        <v>1.9681770869715218</v>
      </c>
      <c r="E60" s="3">
        <f t="shared" si="11"/>
        <v>0.7281008713997544</v>
      </c>
      <c r="F60" s="3">
        <f t="shared" si="6"/>
        <v>-1.9470287836611486</v>
      </c>
      <c r="G60" s="18">
        <f>Calculations!$D$4*C60</f>
        <v>-0.4999999999999999</v>
      </c>
      <c r="H60" s="3">
        <f>Calculations!$D$5*D60</f>
        <v>-0.143315069003235</v>
      </c>
      <c r="I60" s="3">
        <f>Calculations!$D$6*E60</f>
        <v>-0.04390985535761551</v>
      </c>
      <c r="J60" s="19">
        <f>Calculations!$D$7*F60</f>
        <v>0.029579742173720367</v>
      </c>
      <c r="K60" s="3">
        <f>SUM(G60:J60)/(2*Scattering!$E$8)</f>
        <v>-0.21752701090046098</v>
      </c>
      <c r="L60" s="18">
        <f>Calculations!$C$4*C60</f>
        <v>-0.8660254037844386</v>
      </c>
      <c r="M60" s="3">
        <f>Calculations!$C$5*D60</f>
        <v>0.737292113789655</v>
      </c>
      <c r="N60" s="3">
        <f>Calculations!$C$6*E60</f>
        <v>0.2490251643916883</v>
      </c>
      <c r="O60" s="19">
        <f>Calculations!$C$7*F60</f>
        <v>-0.3380980001478184</v>
      </c>
      <c r="P60" s="3">
        <f>SUM(L60:O60)/(2*Scattering!$E$8)</f>
        <v>-0.07204297510830814</v>
      </c>
      <c r="Q60" s="15">
        <f t="shared" si="12"/>
        <v>0.052508190733745574</v>
      </c>
      <c r="R60" s="18">
        <f t="shared" si="13"/>
        <v>-1.279772945870013</v>
      </c>
      <c r="S60" s="19">
        <f t="shared" si="14"/>
        <v>0.03962843458692237</v>
      </c>
    </row>
    <row r="61" spans="1:19" s="3" customFormat="1" ht="12.75">
      <c r="A61" s="15">
        <v>50</v>
      </c>
      <c r="B61" s="18">
        <f t="shared" si="9"/>
        <v>0.6427876096865394</v>
      </c>
      <c r="C61" s="18">
        <v>1</v>
      </c>
      <c r="D61" s="3">
        <f t="shared" si="10"/>
        <v>1.9283628290596182</v>
      </c>
      <c r="E61" s="3">
        <f t="shared" si="11"/>
        <v>0.5988193337490111</v>
      </c>
      <c r="F61" s="3">
        <f t="shared" si="6"/>
        <v>-2.1015436661297535</v>
      </c>
      <c r="G61" s="18">
        <f>Calculations!$D$4*C61</f>
        <v>-0.4999999999999999</v>
      </c>
      <c r="H61" s="3">
        <f>Calculations!$D$5*D61</f>
        <v>-0.1404159482088064</v>
      </c>
      <c r="I61" s="3">
        <f>Calculations!$D$6*E61</f>
        <v>-0.03611322464113127</v>
      </c>
      <c r="J61" s="19">
        <f>Calculations!$D$7*F61</f>
        <v>0.03192717043147306</v>
      </c>
      <c r="K61" s="3">
        <f>SUM(G61:J61)/(2*Scattering!$E$8)</f>
        <v>-0.21321276366720468</v>
      </c>
      <c r="L61" s="18">
        <f>Calculations!$C$4*C61</f>
        <v>-0.8660254037844386</v>
      </c>
      <c r="M61" s="3">
        <f>Calculations!$C$5*D61</f>
        <v>0.7223774302638942</v>
      </c>
      <c r="N61" s="3">
        <f>Calculations!$C$6*E61</f>
        <v>0.20480827435501822</v>
      </c>
      <c r="O61" s="19">
        <f>Calculations!$C$7*F61</f>
        <v>-0.36492922791091154</v>
      </c>
      <c r="P61" s="3">
        <f>SUM(L61:O61)/(2*Scattering!$E$8)</f>
        <v>-0.100476592091228</v>
      </c>
      <c r="Q61" s="15">
        <f t="shared" si="12"/>
        <v>0.05555522814887429</v>
      </c>
      <c r="R61" s="18">
        <f t="shared" si="13"/>
        <v>-1.255275064547318</v>
      </c>
      <c r="S61" s="19">
        <f t="shared" si="14"/>
        <v>0.04255777380965218</v>
      </c>
    </row>
    <row r="62" spans="1:19" s="3" customFormat="1" ht="12.75">
      <c r="A62" s="15">
        <v>51</v>
      </c>
      <c r="B62" s="18">
        <f t="shared" si="9"/>
        <v>0.6293203910498375</v>
      </c>
      <c r="C62" s="18">
        <v>1</v>
      </c>
      <c r="D62" s="3">
        <f t="shared" si="10"/>
        <v>1.8879611731495125</v>
      </c>
      <c r="E62" s="3">
        <f t="shared" si="11"/>
        <v>0.4703311594334031</v>
      </c>
      <c r="F62" s="3">
        <f t="shared" si="6"/>
        <v>-2.2461875168182854</v>
      </c>
      <c r="G62" s="18">
        <f>Calculations!$D$4*C62</f>
        <v>-0.4999999999999999</v>
      </c>
      <c r="H62" s="3">
        <f>Calculations!$D$5*D62</f>
        <v>-0.13747405535631352</v>
      </c>
      <c r="I62" s="3">
        <f>Calculations!$D$6*E62</f>
        <v>-0.028364439588153604</v>
      </c>
      <c r="J62" s="19">
        <f>Calculations!$D$7*F62</f>
        <v>0.034124635536398544</v>
      </c>
      <c r="K62" s="3">
        <f>SUM(G62:J62)/(2*Scattering!$E$8)</f>
        <v>-0.20894979740356465</v>
      </c>
      <c r="L62" s="18">
        <f>Calculations!$C$4*C62</f>
        <v>-0.8660254037844386</v>
      </c>
      <c r="M62" s="3">
        <f>Calculations!$C$5*D62</f>
        <v>0.7072427035750477</v>
      </c>
      <c r="N62" s="3">
        <f>Calculations!$C$6*E62</f>
        <v>0.16086273055994046</v>
      </c>
      <c r="O62" s="19">
        <f>Calculations!$C$7*F62</f>
        <v>-0.3900463689937027</v>
      </c>
      <c r="P62" s="3">
        <f>SUM(L62:O62)/(2*Scattering!$E$8)</f>
        <v>-0.1283262772402207</v>
      </c>
      <c r="Q62" s="15">
        <f t="shared" si="12"/>
        <v>0.0601276512653247</v>
      </c>
      <c r="R62" s="18">
        <f t="shared" si="13"/>
        <v>-1.2209257604390737</v>
      </c>
      <c r="S62" s="19">
        <f t="shared" si="14"/>
        <v>0.04672796135274021</v>
      </c>
    </row>
    <row r="63" spans="1:19" s="3" customFormat="1" ht="12.75">
      <c r="A63" s="15">
        <v>52</v>
      </c>
      <c r="B63" s="18">
        <f t="shared" si="9"/>
        <v>0.6156614753256583</v>
      </c>
      <c r="C63" s="18">
        <v>1</v>
      </c>
      <c r="D63" s="3">
        <f t="shared" si="10"/>
        <v>1.846984425976975</v>
      </c>
      <c r="E63" s="3">
        <f t="shared" si="11"/>
        <v>0.34279289150124626</v>
      </c>
      <c r="F63" s="3">
        <f t="shared" si="6"/>
        <v>-2.380650004456526</v>
      </c>
      <c r="G63" s="18">
        <f>Calculations!$D$4*C63</f>
        <v>-0.4999999999999999</v>
      </c>
      <c r="H63" s="3">
        <f>Calculations!$D$5*D63</f>
        <v>-0.13449028657481807</v>
      </c>
      <c r="I63" s="3">
        <f>Calculations!$D$6*E63</f>
        <v>-0.020672940899660607</v>
      </c>
      <c r="J63" s="19">
        <f>Calculations!$D$7*F63</f>
        <v>0.03616742285919162</v>
      </c>
      <c r="K63" s="3">
        <f>SUM(G63:J63)/(2*Scattering!$E$8)</f>
        <v>-0.20474309062842883</v>
      </c>
      <c r="L63" s="18">
        <f>Calculations!$C$4*C63</f>
        <v>-0.8660254037844386</v>
      </c>
      <c r="M63" s="3">
        <f>Calculations!$C$5*D63</f>
        <v>0.6918925439074783</v>
      </c>
      <c r="N63" s="3">
        <f>Calculations!$C$6*E63</f>
        <v>0.11724207388227664</v>
      </c>
      <c r="O63" s="19">
        <f>Calculations!$C$7*F63</f>
        <v>-0.4133955349366453</v>
      </c>
      <c r="P63" s="3">
        <f>SUM(L63:O63)/(2*Scattering!$E$8)</f>
        <v>-0.15555497163280044</v>
      </c>
      <c r="Q63" s="15">
        <f t="shared" si="12"/>
        <v>0.06611708235976237</v>
      </c>
      <c r="R63" s="18">
        <f t="shared" si="13"/>
        <v>-1.1796863193929803</v>
      </c>
      <c r="S63" s="19">
        <f t="shared" si="14"/>
        <v>0.05210097189659405</v>
      </c>
    </row>
    <row r="64" spans="1:19" s="3" customFormat="1" ht="12.75">
      <c r="A64" s="15">
        <v>53</v>
      </c>
      <c r="B64" s="18">
        <f t="shared" si="9"/>
        <v>0.6018150231520484</v>
      </c>
      <c r="C64" s="18">
        <v>1</v>
      </c>
      <c r="D64" s="3">
        <f t="shared" si="10"/>
        <v>1.805445069456145</v>
      </c>
      <c r="E64" s="3">
        <f t="shared" si="11"/>
        <v>0.2163599156862539</v>
      </c>
      <c r="F64" s="3">
        <f t="shared" si="6"/>
        <v>-2.5046499301511296</v>
      </c>
      <c r="G64" s="18">
        <f>Calculations!$D$4*C64</f>
        <v>-0.4999999999999999</v>
      </c>
      <c r="H64" s="3">
        <f>Calculations!$D$5*D64</f>
        <v>-0.13146555074919525</v>
      </c>
      <c r="I64" s="3">
        <f>Calculations!$D$6*E64</f>
        <v>-0.013048099482019794</v>
      </c>
      <c r="J64" s="19">
        <f>Calculations!$D$7*F64</f>
        <v>0.03805126035681189</v>
      </c>
      <c r="K64" s="3">
        <f>SUM(G64:J64)/(2*Scattering!$E$8)</f>
        <v>-0.20059745660143996</v>
      </c>
      <c r="L64" s="18">
        <f>Calculations!$C$4*C64</f>
        <v>-0.8660254037844386</v>
      </c>
      <c r="M64" s="3">
        <f>Calculations!$C$5*D64</f>
        <v>0.6763316270685211</v>
      </c>
      <c r="N64" s="3">
        <f>Calculations!$C$6*E64</f>
        <v>0.07399944937294216</v>
      </c>
      <c r="O64" s="19">
        <f>Calculations!$C$7*F64</f>
        <v>-0.434927896064348</v>
      </c>
      <c r="P64" s="3">
        <f>SUM(L64:O64)/(2*Scattering!$E$8)</f>
        <v>-0.18212739884267773</v>
      </c>
      <c r="Q64" s="15">
        <f t="shared" si="12"/>
        <v>0.0734097290041664</v>
      </c>
      <c r="R64" s="18">
        <f t="shared" si="13"/>
        <v>-1.1342463791462625</v>
      </c>
      <c r="S64" s="19">
        <f t="shared" si="14"/>
        <v>0.058627616365675976</v>
      </c>
    </row>
    <row r="65" spans="1:19" s="3" customFormat="1" ht="12.75">
      <c r="A65" s="15">
        <v>54</v>
      </c>
      <c r="B65" s="18">
        <f t="shared" si="9"/>
        <v>0.5877852522924731</v>
      </c>
      <c r="C65" s="18">
        <v>1</v>
      </c>
      <c r="D65" s="3">
        <f t="shared" si="10"/>
        <v>1.7633557568774194</v>
      </c>
      <c r="E65" s="3">
        <f t="shared" si="11"/>
        <v>0.09118627109394706</v>
      </c>
      <c r="F65" s="3">
        <f t="shared" si="6"/>
        <v>-2.6179359715235555</v>
      </c>
      <c r="G65" s="18">
        <f>Calculations!$D$4*C65</f>
        <v>-0.4999999999999999</v>
      </c>
      <c r="H65" s="3">
        <f>Calculations!$D$5*D65</f>
        <v>-0.1284007692432788</v>
      </c>
      <c r="I65" s="3">
        <f>Calculations!$D$6*E65</f>
        <v>-0.005499205029981622</v>
      </c>
      <c r="J65" s="19">
        <f>Calculations!$D$7*F65</f>
        <v>0.03977232987761101</v>
      </c>
      <c r="K65" s="3">
        <f>SUM(G65:J65)/(2*Scattering!$E$8)</f>
        <v>-0.19651753571570035</v>
      </c>
      <c r="L65" s="18">
        <f>Calculations!$C$4*C65</f>
        <v>-0.8660254037844386</v>
      </c>
      <c r="M65" s="3">
        <f>Calculations!$C$5*D65</f>
        <v>0.6605646930641873</v>
      </c>
      <c r="N65" s="3">
        <f>Calculations!$C$6*E65</f>
        <v>0.031187541508885055</v>
      </c>
      <c r="O65" s="19">
        <f>Calculations!$C$7*F65</f>
        <v>-0.45459981070377026</v>
      </c>
      <c r="P65" s="3">
        <f>SUM(L65:O65)/(2*Scattering!$E$8)</f>
        <v>-0.20801012956874415</v>
      </c>
      <c r="Q65" s="15">
        <f t="shared" si="12"/>
        <v>0.08188735584697729</v>
      </c>
      <c r="R65" s="18">
        <f t="shared" si="13"/>
        <v>-1.0867831520834954</v>
      </c>
      <c r="S65" s="19">
        <f t="shared" si="14"/>
        <v>0.06624826250463335</v>
      </c>
    </row>
    <row r="66" spans="1:19" s="3" customFormat="1" ht="12.75">
      <c r="A66" s="15">
        <v>55</v>
      </c>
      <c r="B66" s="18">
        <f t="shared" si="9"/>
        <v>0.5735764363510462</v>
      </c>
      <c r="C66" s="18">
        <v>1</v>
      </c>
      <c r="D66" s="3">
        <f t="shared" si="10"/>
        <v>1.7207293090531386</v>
      </c>
      <c r="E66" s="3">
        <f t="shared" si="11"/>
        <v>-0.03257553747125719</v>
      </c>
      <c r="F66" s="3">
        <f t="shared" si="6"/>
        <v>-2.7202873445931774</v>
      </c>
      <c r="G66" s="18">
        <f>Calculations!$D$4*C66</f>
        <v>-0.4999999999999999</v>
      </c>
      <c r="H66" s="3">
        <f>Calculations!$D$5*D66</f>
        <v>-0.12529687561920472</v>
      </c>
      <c r="I66" s="3">
        <f>Calculations!$D$6*E66</f>
        <v>0.001964545291381957</v>
      </c>
      <c r="J66" s="19">
        <f>Calculations!$D$7*F66</f>
        <v>0.041327277216824346</v>
      </c>
      <c r="K66" s="3">
        <f>SUM(G66:J66)/(2*Scattering!$E$8)</f>
        <v>-0.19250778833528429</v>
      </c>
      <c r="L66" s="18">
        <f>Calculations!$C$4*C66</f>
        <v>-0.8660254037844386</v>
      </c>
      <c r="M66" s="3">
        <f>Calculations!$C$5*D66</f>
        <v>0.6445965446553122</v>
      </c>
      <c r="N66" s="3">
        <f>Calculations!$C$6*E66</f>
        <v>-0.011141489994830075</v>
      </c>
      <c r="O66" s="19">
        <f>Calculations!$C$7*F66</f>
        <v>-0.4723729401190182</v>
      </c>
      <c r="P66" s="3">
        <f>SUM(L66:O66)/(2*Scattering!$E$8)</f>
        <v>-0.2331716413604471</v>
      </c>
      <c r="Q66" s="15">
        <f t="shared" si="12"/>
        <v>0.09142826290446758</v>
      </c>
      <c r="R66" s="18">
        <f t="shared" si="13"/>
        <v>-1.0389195315519217</v>
      </c>
      <c r="S66" s="19">
        <f t="shared" si="14"/>
        <v>0.07489364846398601</v>
      </c>
    </row>
    <row r="67" spans="1:19" s="3" customFormat="1" ht="12.75">
      <c r="A67" s="15">
        <v>56</v>
      </c>
      <c r="B67" s="18">
        <f t="shared" si="9"/>
        <v>0.5591929034707468</v>
      </c>
      <c r="C67" s="18">
        <v>1</v>
      </c>
      <c r="D67" s="3">
        <f t="shared" si="10"/>
        <v>1.6775787104122404</v>
      </c>
      <c r="E67" s="3">
        <f t="shared" si="11"/>
        <v>-0.1547747253096704</v>
      </c>
      <c r="F67" s="3">
        <f t="shared" si="6"/>
        <v>-2.811514381599689</v>
      </c>
      <c r="G67" s="18">
        <f>Calculations!$D$4*C67</f>
        <v>-0.4999999999999999</v>
      </c>
      <c r="H67" s="3">
        <f>Calculations!$D$5*D67</f>
        <v>-0.1221548153530389</v>
      </c>
      <c r="I67" s="3">
        <f>Calculations!$D$6*E67</f>
        <v>0.00933405805200715</v>
      </c>
      <c r="J67" s="19">
        <f>Calculations!$D$7*F67</f>
        <v>0.04271322089499171</v>
      </c>
      <c r="K67" s="3">
        <f>SUM(G67:J67)/(2*Scattering!$E$8)</f>
        <v>-0.1885724880912212</v>
      </c>
      <c r="L67" s="18">
        <f>Calculations!$C$4*C67</f>
        <v>-0.8660254037844386</v>
      </c>
      <c r="M67" s="3">
        <f>Calculations!$C$5*D67</f>
        <v>0.6284320458945881</v>
      </c>
      <c r="N67" s="3">
        <f>Calculations!$C$6*E67</f>
        <v>-0.052936073733604476</v>
      </c>
      <c r="O67" s="19">
        <f>Calculations!$C$7*F67</f>
        <v>-0.48821434884915255</v>
      </c>
      <c r="P67" s="3">
        <f>SUM(L67:O67)/(2*Scattering!$E$8)</f>
        <v>-0.2575823733098218</v>
      </c>
      <c r="Q67" s="15">
        <f t="shared" si="12"/>
        <v>0.10190826230483417</v>
      </c>
      <c r="R67" s="18">
        <f t="shared" si="13"/>
        <v>-0.9917906037469387</v>
      </c>
      <c r="S67" s="19">
        <f t="shared" si="14"/>
        <v>0.08448577840450218</v>
      </c>
    </row>
    <row r="68" spans="1:19" s="3" customFormat="1" ht="12.75">
      <c r="A68" s="15">
        <v>57</v>
      </c>
      <c r="B68" s="18">
        <f t="shared" si="9"/>
        <v>0.5446390350150272</v>
      </c>
      <c r="C68" s="18">
        <v>1</v>
      </c>
      <c r="D68" s="3">
        <f t="shared" si="10"/>
        <v>1.6339171050450816</v>
      </c>
      <c r="E68" s="3">
        <f t="shared" si="11"/>
        <v>-0.27526241153424974</v>
      </c>
      <c r="F68" s="3">
        <f t="shared" si="6"/>
        <v>-2.891459023189281</v>
      </c>
      <c r="G68" s="18">
        <f>Calculations!$D$4*C68</f>
        <v>-0.4999999999999999</v>
      </c>
      <c r="H68" s="3">
        <f>Calculations!$D$5*D68</f>
        <v>-0.11897554554677633</v>
      </c>
      <c r="I68" s="3">
        <f>Calculations!$D$6*E68</f>
        <v>0.01660035463578133</v>
      </c>
      <c r="J68" s="19">
        <f>Calculations!$D$7*F68</f>
        <v>0.043927759635371294</v>
      </c>
      <c r="K68" s="3">
        <f>SUM(G68:J68)/(2*Scattering!$E$8)</f>
        <v>-0.1847157156484135</v>
      </c>
      <c r="L68" s="18">
        <f>Calculations!$C$4*C68</f>
        <v>-0.8660254037844386</v>
      </c>
      <c r="M68" s="3">
        <f>Calculations!$C$5*D68</f>
        <v>0.6120761206449269</v>
      </c>
      <c r="N68" s="3">
        <f>Calculations!$C$6*E68</f>
        <v>-0.0941452894451133</v>
      </c>
      <c r="O68" s="19">
        <f>Calculations!$C$7*F68</f>
        <v>-0.5020965901754211</v>
      </c>
      <c r="P68" s="3">
        <f>SUM(L68:O68)/(2*Scattering!$E$8)</f>
        <v>-0.28121477559392566</v>
      </c>
      <c r="Q68" s="15">
        <f t="shared" si="12"/>
        <v>0.11320164561984752</v>
      </c>
      <c r="R68" s="18">
        <f t="shared" si="13"/>
        <v>-0.9461472597341046</v>
      </c>
      <c r="S68" s="19">
        <f t="shared" si="14"/>
        <v>0.09493888842435413</v>
      </c>
    </row>
    <row r="69" spans="1:19" s="3" customFormat="1" ht="12.75">
      <c r="A69" s="15">
        <v>58</v>
      </c>
      <c r="B69" s="18">
        <f t="shared" si="9"/>
        <v>0.5299192642332049</v>
      </c>
      <c r="C69" s="18">
        <v>1</v>
      </c>
      <c r="D69" s="3">
        <f t="shared" si="10"/>
        <v>1.5897577926996147</v>
      </c>
      <c r="E69" s="3">
        <f t="shared" si="11"/>
        <v>-0.3938918004590408</v>
      </c>
      <c r="F69" s="3">
        <f t="shared" si="6"/>
        <v>-2.959995223624033</v>
      </c>
      <c r="G69" s="18">
        <f>Calculations!$D$4*C69</f>
        <v>-0.4999999999999999</v>
      </c>
      <c r="H69" s="3">
        <f>Calculations!$D$5*D69</f>
        <v>-0.11576003463679815</v>
      </c>
      <c r="I69" s="3">
        <f>Calculations!$D$6*E69</f>
        <v>0.023754582179604664</v>
      </c>
      <c r="J69" s="19">
        <f>Calculations!$D$7*F69</f>
        <v>0.04496897851998086</v>
      </c>
      <c r="K69" s="3">
        <f>SUM(G69:J69)/(2*Scattering!$E$8)</f>
        <v>-0.18094135295471567</v>
      </c>
      <c r="L69" s="18">
        <f>Calculations!$C$4*C69</f>
        <v>-0.8660254037844386</v>
      </c>
      <c r="M69" s="3">
        <f>Calculations!$C$5*D69</f>
        <v>0.5955337510796023</v>
      </c>
      <c r="N69" s="3">
        <f>Calculations!$C$6*E69</f>
        <v>-0.13471893004780683</v>
      </c>
      <c r="O69" s="19">
        <f>Calculations!$C$7*F69</f>
        <v>-0.5139977764851312</v>
      </c>
      <c r="P69" s="3">
        <f>SUM(L69:O69)/(2*Scattering!$E$8)</f>
        <v>-0.304043353765214</v>
      </c>
      <c r="Q69" s="15">
        <f t="shared" si="12"/>
        <v>0.12518213417788207</v>
      </c>
      <c r="R69" s="18">
        <f t="shared" si="13"/>
        <v>-0.9024576486145112</v>
      </c>
      <c r="S69" s="19">
        <f t="shared" si="14"/>
        <v>0.10616047056235114</v>
      </c>
    </row>
    <row r="70" spans="1:19" s="3" customFormat="1" ht="12.75">
      <c r="A70" s="15">
        <v>59</v>
      </c>
      <c r="B70" s="18">
        <f t="shared" si="9"/>
        <v>0.5150380749100544</v>
      </c>
      <c r="C70" s="18">
        <v>1</v>
      </c>
      <c r="D70" s="3">
        <f t="shared" si="10"/>
        <v>1.5451142247301632</v>
      </c>
      <c r="E70" s="3">
        <f t="shared" si="11"/>
        <v>-0.5105183604470892</v>
      </c>
      <c r="F70" s="3">
        <f t="shared" si="6"/>
        <v>-3.0170292679123683</v>
      </c>
      <c r="G70" s="18">
        <f>Calculations!$D$4*C70</f>
        <v>-0.4999999999999999</v>
      </c>
      <c r="H70" s="3">
        <f>Calculations!$D$5*D70</f>
        <v>-0.11250926209887707</v>
      </c>
      <c r="I70" s="3">
        <f>Calculations!$D$6*E70</f>
        <v>0.030788024359238896</v>
      </c>
      <c r="J70" s="19">
        <f>Calculations!$D$7*F70</f>
        <v>0.045835453807521916</v>
      </c>
      <c r="K70" s="3">
        <f>SUM(G70:J70)/(2*Scattering!$E$8)</f>
        <v>-0.17725307798215442</v>
      </c>
      <c r="L70" s="18">
        <f>Calculations!$C$4*C70</f>
        <v>-0.8660254037844386</v>
      </c>
      <c r="M70" s="3">
        <f>Calculations!$C$5*D70</f>
        <v>0.5788099761646344</v>
      </c>
      <c r="N70" s="3">
        <f>Calculations!$C$6*E70</f>
        <v>-0.17460756281049886</v>
      </c>
      <c r="O70" s="19">
        <f>Calculations!$C$7*F70</f>
        <v>-0.5239016343407756</v>
      </c>
      <c r="P70" s="3">
        <f>SUM(L70:O70)/(2*Scattering!$E$8)</f>
        <v>-0.3260447077013916</v>
      </c>
      <c r="Q70" s="15">
        <f t="shared" si="12"/>
        <v>0.1377238050742336</v>
      </c>
      <c r="R70" s="18">
        <f t="shared" si="13"/>
        <v>-0.8609909869845404</v>
      </c>
      <c r="S70" s="19">
        <f t="shared" si="14"/>
        <v>0.11805234223790467</v>
      </c>
    </row>
    <row r="71" spans="1:19" s="3" customFormat="1" ht="12.75">
      <c r="A71" s="15">
        <v>60</v>
      </c>
      <c r="B71" s="18">
        <f t="shared" si="9"/>
        <v>0.5000000000000001</v>
      </c>
      <c r="C71" s="18">
        <v>1</v>
      </c>
      <c r="D71" s="3">
        <f t="shared" si="10"/>
        <v>1.5000000000000004</v>
      </c>
      <c r="E71" s="3">
        <f t="shared" si="11"/>
        <v>-0.6249999999999991</v>
      </c>
      <c r="F71" s="3">
        <f t="shared" si="6"/>
        <v>-3.0625</v>
      </c>
      <c r="G71" s="18">
        <f>Calculations!$D$4*C71</f>
        <v>-0.4999999999999999</v>
      </c>
      <c r="H71" s="3">
        <f>Calculations!$D$5*D71</f>
        <v>-0.10922421814981889</v>
      </c>
      <c r="I71" s="3">
        <f>Calculations!$D$6*E71</f>
        <v>0.03769211200880718</v>
      </c>
      <c r="J71" s="19">
        <f>Calculations!$D$7*F71</f>
        <v>0.04652625640011294</v>
      </c>
      <c r="K71" s="3">
        <f>SUM(G71:J71)/(2*Scattering!$E$8)</f>
        <v>-0.17365435996898748</v>
      </c>
      <c r="L71" s="18">
        <f>Calculations!$C$4*C71</f>
        <v>-0.8660254037844386</v>
      </c>
      <c r="M71" s="3">
        <f>Calculations!$C$5*D71</f>
        <v>0.5619098901238682</v>
      </c>
      <c r="N71" s="3">
        <f>Calculations!$C$6*E71</f>
        <v>-0.21376258957854263</v>
      </c>
      <c r="O71" s="19">
        <f>Calculations!$C$7*F71</f>
        <v>-0.5317975441049742</v>
      </c>
      <c r="P71" s="3">
        <f>SUM(L71:O71)/(2*Scattering!$E$8)</f>
        <v>-0.34719756514052075</v>
      </c>
      <c r="Q71" s="15">
        <f t="shared" si="12"/>
        <v>0.15070198597574483</v>
      </c>
      <c r="R71" s="18">
        <f t="shared" si="13"/>
        <v>-0.8218810244430054</v>
      </c>
      <c r="S71" s="19">
        <f t="shared" si="14"/>
        <v>0.13051174825576123</v>
      </c>
    </row>
    <row r="72" spans="1:19" s="3" customFormat="1" ht="12.75">
      <c r="A72" s="15">
        <v>61</v>
      </c>
      <c r="B72" s="18">
        <f t="shared" si="9"/>
        <v>0.4848096202463371</v>
      </c>
      <c r="C72" s="18">
        <v>1</v>
      </c>
      <c r="D72" s="3">
        <f t="shared" si="10"/>
        <v>1.4544288607390112</v>
      </c>
      <c r="E72" s="3">
        <f t="shared" si="11"/>
        <v>-0.7371972408745181</v>
      </c>
      <c r="F72" s="3">
        <f t="shared" si="6"/>
        <v>-3.0963789614046258</v>
      </c>
      <c r="G72" s="18">
        <f>Calculations!$D$4*C72</f>
        <v>-0.4999999999999999</v>
      </c>
      <c r="H72" s="3">
        <f>Calculations!$D$5*D72</f>
        <v>-0.10590590344583352</v>
      </c>
      <c r="I72" s="3">
        <f>Calculations!$D$6*E72</f>
        <v>0.04445843356100157</v>
      </c>
      <c r="J72" s="19">
        <f>Calculations!$D$7*F72</f>
        <v>0.04704095394946189</v>
      </c>
      <c r="K72" s="3">
        <f>SUM(G72:J72)/(2*Scattering!$E$8)</f>
        <v>-0.17014845517001218</v>
      </c>
      <c r="L72" s="18">
        <f>Calculations!$C$4*C72</f>
        <v>-0.8660254037844386</v>
      </c>
      <c r="M72" s="3">
        <f>Calculations!$C$5*D72</f>
        <v>0.5448386408872269</v>
      </c>
      <c r="N72" s="3">
        <f>Calculations!$C$6*E72</f>
        <v>-0.2521363059831902</v>
      </c>
      <c r="O72" s="19">
        <f>Calculations!$C$7*F72</f>
        <v>-0.5376805640141357</v>
      </c>
      <c r="P72" s="3">
        <f>SUM(L72:O72)/(2*Scattering!$E$8)</f>
        <v>-0.36748280974152214</v>
      </c>
      <c r="Q72" s="15">
        <f t="shared" si="12"/>
        <v>0.1639941122522654</v>
      </c>
      <c r="R72" s="18">
        <f t="shared" si="13"/>
        <v>-0.7851717437953062</v>
      </c>
      <c r="S72" s="19">
        <f t="shared" si="14"/>
        <v>0.14343248243066156</v>
      </c>
    </row>
    <row r="73" spans="1:19" s="3" customFormat="1" ht="12.75">
      <c r="A73" s="15">
        <v>62</v>
      </c>
      <c r="B73" s="18">
        <f t="shared" si="9"/>
        <v>0.46947156278589086</v>
      </c>
      <c r="C73" s="18">
        <v>1</v>
      </c>
      <c r="D73" s="3">
        <f t="shared" si="10"/>
        <v>1.4084146883576727</v>
      </c>
      <c r="E73" s="3">
        <f t="shared" si="11"/>
        <v>-0.8469733880153002</v>
      </c>
      <c r="F73" s="3">
        <f t="shared" si="6"/>
        <v>-3.118670439923233</v>
      </c>
      <c r="G73" s="18">
        <f>Calculations!$D$4*C73</f>
        <v>-0.4999999999999999</v>
      </c>
      <c r="H73" s="3">
        <f>Calculations!$D$5*D73</f>
        <v>-0.10255532877772507</v>
      </c>
      <c r="I73" s="3">
        <f>Calculations!$D$6*E73</f>
        <v>0.05107874529528263</v>
      </c>
      <c r="J73" s="19">
        <f>Calculations!$D$7*F73</f>
        <v>0.04737961159683962</v>
      </c>
      <c r="K73" s="3">
        <f>SUM(G73:J73)/(2*Scattering!$E$8)</f>
        <v>-0.1667384031212246</v>
      </c>
      <c r="L73" s="18">
        <f>Calculations!$C$4*C73</f>
        <v>-0.8660254037844386</v>
      </c>
      <c r="M73" s="3">
        <f>Calculations!$C$5*D73</f>
        <v>0.5276014285226012</v>
      </c>
      <c r="N73" s="3">
        <f>Calculations!$C$6*E73</f>
        <v>-0.2896819595620202</v>
      </c>
      <c r="O73" s="19">
        <f>Calculations!$C$7*F73</f>
        <v>-0.5415514386363933</v>
      </c>
      <c r="P73" s="3">
        <f>SUM(L73:O73)/(2*Scattering!$E$8)</f>
        <v>-0.386883503624748</v>
      </c>
      <c r="Q73" s="15">
        <f t="shared" si="12"/>
        <v>0.17748054045237638</v>
      </c>
      <c r="R73" s="18">
        <f t="shared" si="13"/>
        <v>-0.750849257467724</v>
      </c>
      <c r="S73" s="19">
        <f t="shared" si="14"/>
        <v>0.15670601597172712</v>
      </c>
    </row>
    <row r="74" spans="1:19" s="3" customFormat="1" ht="12.75">
      <c r="A74" s="15">
        <v>63</v>
      </c>
      <c r="B74" s="18">
        <f t="shared" si="9"/>
        <v>0.4539904997395468</v>
      </c>
      <c r="C74" s="18">
        <v>1</v>
      </c>
      <c r="D74" s="3">
        <f t="shared" si="10"/>
        <v>1.3619714992186405</v>
      </c>
      <c r="E74" s="3">
        <f t="shared" si="11"/>
        <v>-0.954194696096774</v>
      </c>
      <c r="F74" s="3">
        <f t="shared" si="6"/>
        <v>-3.1294114282874173</v>
      </c>
      <c r="G74" s="18">
        <f>Calculations!$D$4*C74</f>
        <v>-0.4999999999999999</v>
      </c>
      <c r="H74" s="3">
        <f>Calculations!$D$5*D74</f>
        <v>-0.09917351476299509</v>
      </c>
      <c r="I74" s="3">
        <f>Calculations!$D$6*E74</f>
        <v>0.05754498138158301</v>
      </c>
      <c r="J74" s="19">
        <f>Calculations!$D$7*F74</f>
        <v>0.04754279134496131</v>
      </c>
      <c r="K74" s="3">
        <f>SUM(G74:J74)/(2*Scattering!$E$8)</f>
        <v>-0.16342702342361756</v>
      </c>
      <c r="L74" s="18">
        <f>Calculations!$C$4*C74</f>
        <v>-0.8660254037844386</v>
      </c>
      <c r="M74" s="3">
        <f>Calculations!$C$5*D74</f>
        <v>0.5102035036518574</v>
      </c>
      <c r="N74" s="3">
        <f>Calculations!$C$6*E74</f>
        <v>-0.32635380671961156</v>
      </c>
      <c r="O74" s="19">
        <f>Calculations!$C$7*F74</f>
        <v>-0.5434165916921756</v>
      </c>
      <c r="P74" s="3">
        <f>SUM(L74:O74)/(2*Scattering!$E$8)</f>
        <v>-0.4053849043618815</v>
      </c>
      <c r="Q74" s="15">
        <f t="shared" si="12"/>
        <v>0.19104531266959546</v>
      </c>
      <c r="R74" s="18">
        <f t="shared" si="13"/>
        <v>-0.7188636133364844</v>
      </c>
      <c r="S74" s="19">
        <f t="shared" si="14"/>
        <v>0.1702226200042162</v>
      </c>
    </row>
    <row r="75" spans="1:19" s="3" customFormat="1" ht="12.75">
      <c r="A75" s="15">
        <v>64</v>
      </c>
      <c r="B75" s="18">
        <f aca="true" t="shared" si="15" ref="B75:B106">COS(A75*PI()/180)</f>
        <v>0.43837114678907746</v>
      </c>
      <c r="C75" s="18">
        <v>1</v>
      </c>
      <c r="D75" s="3">
        <f aca="true" t="shared" si="16" ref="D75:D106">B75*3</f>
        <v>1.3151134403672324</v>
      </c>
      <c r="E75" s="3">
        <f aca="true" t="shared" si="17" ref="E75:E106">5*0.5*(3*B75^2-1)</f>
        <v>-1.0587305324712182</v>
      </c>
      <c r="F75" s="3">
        <f t="shared" si="6"/>
        <v>-3.1286714928890715</v>
      </c>
      <c r="G75" s="18">
        <f>Calculations!$D$4*C75</f>
        <v>-0.4999999999999999</v>
      </c>
      <c r="H75" s="3">
        <f>Calculations!$D$5*D75</f>
        <v>-0.09576149153495293</v>
      </c>
      <c r="I75" s="3">
        <f>Calculations!$D$6*E75</f>
        <v>0.06384926370727885</v>
      </c>
      <c r="J75" s="19">
        <f>Calculations!$D$7*F75</f>
        <v>0.04753155006363463</v>
      </c>
      <c r="K75" s="3">
        <f>SUM(G75:J75)/(2*Scattering!$E$8)</f>
        <v>-0.16021691304958038</v>
      </c>
      <c r="L75" s="18">
        <f>Calculations!$C$4*C75</f>
        <v>-0.8660254037844386</v>
      </c>
      <c r="M75" s="3">
        <f>Calculations!$C$5*D75</f>
        <v>0.4926501658514491</v>
      </c>
      <c r="N75" s="3">
        <f>Calculations!$C$6*E75</f>
        <v>-0.3621071684590676</v>
      </c>
      <c r="O75" s="19">
        <f>Calculations!$C$7*F75</f>
        <v>-0.5432881032586616</v>
      </c>
      <c r="P75" s="3">
        <f>SUM(L75:O75)/(2*Scattering!$E$8)</f>
        <v>-0.4229744763990816</v>
      </c>
      <c r="Q75" s="15">
        <f aca="true" t="shared" si="18" ref="Q75:Q106">K75*K75+P75*P75</f>
        <v>0.20457686691221405</v>
      </c>
      <c r="R75" s="18">
        <f aca="true" t="shared" si="19" ref="R75:R106">LOG(Q75)</f>
        <v>-0.689143476881802</v>
      </c>
      <c r="S75" s="19">
        <f aca="true" t="shared" si="20" ref="S75:S106">Q75*SIN(A75*PI()/180)</f>
        <v>0.18387246999123505</v>
      </c>
    </row>
    <row r="76" spans="1:19" s="3" customFormat="1" ht="12.75">
      <c r="A76" s="15">
        <v>65</v>
      </c>
      <c r="B76" s="18">
        <f t="shared" si="15"/>
        <v>0.42261826174069944</v>
      </c>
      <c r="C76" s="18">
        <v>1</v>
      </c>
      <c r="D76" s="3">
        <f t="shared" si="16"/>
        <v>1.2678547852220983</v>
      </c>
      <c r="E76" s="3">
        <f t="shared" si="17"/>
        <v>-1.1604535363245225</v>
      </c>
      <c r="F76" s="3">
        <f aca="true" t="shared" si="21" ref="F76:F139">7*0.5*(5*B76^3-3*B76)</f>
        <v>-3.1165525529453375</v>
      </c>
      <c r="G76" s="18">
        <f>Calculations!$D$4*C76</f>
        <v>-0.4999999999999999</v>
      </c>
      <c r="H76" s="3">
        <f>Calculations!$D$5*D76</f>
        <v>-0.0923202984289268</v>
      </c>
      <c r="I76" s="3">
        <f>Calculations!$D$6*E76</f>
        <v>0.06998391147545657</v>
      </c>
      <c r="J76" s="19">
        <f>Calculations!$D$7*F76</f>
        <v>0.04734743613477921</v>
      </c>
      <c r="K76" s="3">
        <f>SUM(G76:J76)/(2*Scattering!$E$8)</f>
        <v>-0.1571104441740376</v>
      </c>
      <c r="L76" s="18">
        <f>Calculations!$C$4*C76</f>
        <v>-0.8660254037844386</v>
      </c>
      <c r="M76" s="3">
        <f>Calculations!$C$5*D76</f>
        <v>0.47494676203811304</v>
      </c>
      <c r="N76" s="3">
        <f>Calculations!$C$6*E76</f>
        <v>-0.3968984848164923</v>
      </c>
      <c r="O76" s="19">
        <f>Calculations!$C$7*F76</f>
        <v>-0.5411836714221773</v>
      </c>
      <c r="P76" s="3">
        <f>SUM(L76:O76)/(2*Scattering!$E$8)</f>
        <v>-0.4396418969119389</v>
      </c>
      <c r="Q76" s="15">
        <f t="shared" si="18"/>
        <v>0.21796868918889128</v>
      </c>
      <c r="R76" s="18">
        <f t="shared" si="19"/>
        <v>-0.6616058875381194</v>
      </c>
      <c r="S76" s="19">
        <f t="shared" si="20"/>
        <v>0.19754672034206341</v>
      </c>
    </row>
    <row r="77" spans="1:19" s="3" customFormat="1" ht="12.75">
      <c r="A77" s="15">
        <v>66</v>
      </c>
      <c r="B77" s="18">
        <f t="shared" si="15"/>
        <v>0.4067366430758002</v>
      </c>
      <c r="C77" s="18">
        <v>1</v>
      </c>
      <c r="D77" s="3">
        <f t="shared" si="16"/>
        <v>1.2202099292274007</v>
      </c>
      <c r="E77" s="3">
        <f t="shared" si="17"/>
        <v>-1.2592397738457184</v>
      </c>
      <c r="F77" s="3">
        <f t="shared" si="21"/>
        <v>-3.093188570717322</v>
      </c>
      <c r="G77" s="18">
        <f>Calculations!$D$4*C77</f>
        <v>-0.4999999999999999</v>
      </c>
      <c r="H77" s="3">
        <f>Calculations!$D$5*D77</f>
        <v>-0.08885098366567243</v>
      </c>
      <c r="I77" s="3">
        <f>Calculations!$D$6*E77</f>
        <v>0.07594145056278065</v>
      </c>
      <c r="J77" s="19">
        <f>Calculations!$D$7*F77</f>
        <v>0.046992484746152814</v>
      </c>
      <c r="K77" s="3">
        <f>SUM(G77:J77)/(2*Scattering!$E$8)</f>
        <v>-0.15410976253114003</v>
      </c>
      <c r="L77" s="18">
        <f>Calculations!$C$4*C77</f>
        <v>-0.8660254037844386</v>
      </c>
      <c r="M77" s="3">
        <f>Calculations!$C$5*D77</f>
        <v>0.45709868484014765</v>
      </c>
      <c r="N77" s="3">
        <f>Calculations!$C$6*E77</f>
        <v>-0.4306853679320953</v>
      </c>
      <c r="O77" s="19">
        <f>Calculations!$C$7*F77</f>
        <v>-0.5371265584852398</v>
      </c>
      <c r="P77" s="3">
        <f>SUM(L77:O77)/(2*Scattering!$E$8)</f>
        <v>-0.45537905610543833</v>
      </c>
      <c r="Q77" s="15">
        <f t="shared" si="18"/>
        <v>0.23111990364688434</v>
      </c>
      <c r="R77" s="18">
        <f t="shared" si="19"/>
        <v>-0.6361626522197402</v>
      </c>
      <c r="S77" s="19">
        <f t="shared" si="20"/>
        <v>0.21113853814740677</v>
      </c>
    </row>
    <row r="78" spans="1:19" s="3" customFormat="1" ht="12.75">
      <c r="A78" s="15">
        <v>67</v>
      </c>
      <c r="B78" s="18">
        <f t="shared" si="15"/>
        <v>0.39073112848927394</v>
      </c>
      <c r="C78" s="18">
        <v>1</v>
      </c>
      <c r="D78" s="3">
        <f t="shared" si="16"/>
        <v>1.1721933854678217</v>
      </c>
      <c r="E78" s="3">
        <f t="shared" si="17"/>
        <v>-1.3549688892212386</v>
      </c>
      <c r="F78" s="3">
        <f t="shared" si="21"/>
        <v>-3.058745153640914</v>
      </c>
      <c r="G78" s="18">
        <f>Calculations!$D$4*C78</f>
        <v>-0.4999999999999999</v>
      </c>
      <c r="H78" s="3">
        <f>Calculations!$D$5*D78</f>
        <v>-0.08535460403207472</v>
      </c>
      <c r="I78" s="3">
        <f>Calculations!$D$6*E78</f>
        <v>0.08171462262556167</v>
      </c>
      <c r="J78" s="19">
        <f>Calculations!$D$7*F78</f>
        <v>0.04646921184682449</v>
      </c>
      <c r="K78" s="3">
        <f>SUM(G78:J78)/(2*Scattering!$E$8)</f>
        <v>-0.1512167862959958</v>
      </c>
      <c r="L78" s="18">
        <f>Calculations!$C$4*C78</f>
        <v>-0.8660254037844386</v>
      </c>
      <c r="M78" s="3">
        <f>Calculations!$C$5*D78</f>
        <v>0.4391113709547657</v>
      </c>
      <c r="N78" s="3">
        <f>Calculations!$C$6*E78</f>
        <v>-0.46342665369327013</v>
      </c>
      <c r="O78" s="19">
        <f>Calculations!$C$7*F78</f>
        <v>-0.5311455218772995</v>
      </c>
      <c r="P78" s="3">
        <f>SUM(L78:O78)/(2*Scattering!$E$8)</f>
        <v>-0.47018005198668017</v>
      </c>
      <c r="Q78" s="15">
        <f t="shared" si="18"/>
        <v>0.24393579774388613</v>
      </c>
      <c r="R78" s="18">
        <f t="shared" si="19"/>
        <v>-0.6127244619993915</v>
      </c>
      <c r="S78" s="19">
        <f t="shared" si="20"/>
        <v>0.22454408575404</v>
      </c>
    </row>
    <row r="79" spans="1:19" s="3" customFormat="1" ht="12.75">
      <c r="A79" s="15">
        <v>68</v>
      </c>
      <c r="B79" s="18">
        <f t="shared" si="15"/>
        <v>0.37460659341591196</v>
      </c>
      <c r="C79" s="18">
        <v>1</v>
      </c>
      <c r="D79" s="3">
        <f t="shared" si="16"/>
        <v>1.1238197802477359</v>
      </c>
      <c r="E79" s="3">
        <f t="shared" si="17"/>
        <v>-1.4475242512699422</v>
      </c>
      <c r="F79" s="3">
        <f t="shared" si="21"/>
        <v>-3.01341906946961</v>
      </c>
      <c r="G79" s="18">
        <f>Calculations!$D$4*C79</f>
        <v>-0.4999999999999999</v>
      </c>
      <c r="H79" s="3">
        <f>Calculations!$D$5*D79</f>
        <v>-0.08183222455924014</v>
      </c>
      <c r="I79" s="3">
        <f>Calculations!$D$6*E79</f>
        <v>0.08729639394293037</v>
      </c>
      <c r="J79" s="19">
        <f>Calculations!$D$7*F79</f>
        <v>0.04578060678110459</v>
      </c>
      <c r="K79" s="3">
        <f>SUM(G79:J79)/(2*Scattering!$E$8)</f>
        <v>-0.1484332054896179</v>
      </c>
      <c r="L79" s="18">
        <f>Calculations!$C$4*C79</f>
        <v>-0.8660254037844386</v>
      </c>
      <c r="M79" s="3">
        <f>Calculations!$C$5*D79</f>
        <v>0.42099029949202316</v>
      </c>
      <c r="N79" s="3">
        <f>Calculations!$C$6*E79</f>
        <v>-0.49508245188672695</v>
      </c>
      <c r="O79" s="19">
        <f>Calculations!$C$7*F79</f>
        <v>-0.5232747299601747</v>
      </c>
      <c r="P79" s="3">
        <f>SUM(L79:O79)/(2*Scattering!$E$8)</f>
        <v>-0.4840411796525548</v>
      </c>
      <c r="Q79" s="15">
        <f t="shared" si="18"/>
        <v>0.25632828009135994</v>
      </c>
      <c r="R79" s="18">
        <f t="shared" si="19"/>
        <v>-0.5912034764919766</v>
      </c>
      <c r="S79" s="19">
        <f t="shared" si="20"/>
        <v>0.23766344276958223</v>
      </c>
    </row>
    <row r="80" spans="1:19" s="3" customFormat="1" ht="12.75">
      <c r="A80" s="15">
        <v>69</v>
      </c>
      <c r="B80" s="18">
        <f t="shared" si="15"/>
        <v>0.3583679495453004</v>
      </c>
      <c r="C80" s="18">
        <v>1</v>
      </c>
      <c r="D80" s="3">
        <f t="shared" si="16"/>
        <v>1.075103848635901</v>
      </c>
      <c r="E80" s="3">
        <f t="shared" si="17"/>
        <v>-1.5367930955402278</v>
      </c>
      <c r="F80" s="3">
        <f t="shared" si="21"/>
        <v>-2.957437675767696</v>
      </c>
      <c r="G80" s="18">
        <f>Calculations!$D$4*C80</f>
        <v>-0.4999999999999999</v>
      </c>
      <c r="H80" s="3">
        <f>Calculations!$D$5*D80</f>
        <v>-0.07828491819807833</v>
      </c>
      <c r="I80" s="3">
        <f>Calculations!$D$6*E80</f>
        <v>0.09267996398634218</v>
      </c>
      <c r="J80" s="19">
        <f>Calculations!$D$7*F80</f>
        <v>0.04493012362126429</v>
      </c>
      <c r="K80" s="3">
        <f>SUM(G80:J80)/(2*Scattering!$E$8)</f>
        <v>-0.14576048190395804</v>
      </c>
      <c r="L80" s="18">
        <f>Calculations!$C$4*C80</f>
        <v>-0.8660254037844386</v>
      </c>
      <c r="M80" s="3">
        <f>Calculations!$C$5*D80</f>
        <v>0.4027409903058312</v>
      </c>
      <c r="N80" s="3">
        <f>Calculations!$C$6*E80</f>
        <v>-0.5256141947985669</v>
      </c>
      <c r="O80" s="19">
        <f>Calculations!$C$7*F80</f>
        <v>-0.5135536629605824</v>
      </c>
      <c r="P80" s="3">
        <f>SUM(L80:O80)/(2*Scattering!$E$8)</f>
        <v>-0.4969609151488645</v>
      </c>
      <c r="Q80" s="15">
        <f t="shared" si="18"/>
        <v>0.26821626927047093</v>
      </c>
      <c r="R80" s="18">
        <f t="shared" si="19"/>
        <v>-0.5715148825616232</v>
      </c>
      <c r="S80" s="19">
        <f t="shared" si="20"/>
        <v>0.25040145905901456</v>
      </c>
    </row>
    <row r="81" spans="1:19" s="3" customFormat="1" ht="12.75">
      <c r="A81" s="15">
        <v>70</v>
      </c>
      <c r="B81" s="18">
        <f t="shared" si="15"/>
        <v>0.3420201433256688</v>
      </c>
      <c r="C81" s="18">
        <v>1</v>
      </c>
      <c r="D81" s="3">
        <f t="shared" si="16"/>
        <v>1.0260604299770064</v>
      </c>
      <c r="E81" s="3">
        <f t="shared" si="17"/>
        <v>-1.6226666616961671</v>
      </c>
      <c r="F81" s="3">
        <f t="shared" si="21"/>
        <v>-2.891058265327039</v>
      </c>
      <c r="G81" s="18">
        <f>Calculations!$D$4*C81</f>
        <v>-0.4999999999999999</v>
      </c>
      <c r="H81" s="3">
        <f>Calculations!$D$5*D81</f>
        <v>-0.07471376549247033</v>
      </c>
      <c r="I81" s="3">
        <f>Calculations!$D$6*E81</f>
        <v>0.0978587737049748</v>
      </c>
      <c r="J81" s="19">
        <f>Calculations!$D$7*F81</f>
        <v>0.04392167122294582</v>
      </c>
      <c r="K81" s="3">
        <f>SUM(G81:J81)/(2*Scattering!$E$8)</f>
        <v>-0.14319984954260723</v>
      </c>
      <c r="L81" s="18">
        <f>Calculations!$C$4*C81</f>
        <v>-0.8660254037844386</v>
      </c>
      <c r="M81" s="3">
        <f>Calculations!$C$5*D81</f>
        <v>0.3843690023125523</v>
      </c>
      <c r="N81" s="3">
        <f>Calculations!$C$6*E81</f>
        <v>-0.5549846842031074</v>
      </c>
      <c r="O81" s="19">
        <f>Calculations!$C$7*F81</f>
        <v>-0.5020269993029571</v>
      </c>
      <c r="P81" s="3">
        <f>SUM(L81:O81)/(2*Scattering!$E$8)</f>
        <v>-0.5089398939715066</v>
      </c>
      <c r="Q81" s="15">
        <f t="shared" si="18"/>
        <v>0.27952601258475374</v>
      </c>
      <c r="R81" s="18">
        <f t="shared" si="19"/>
        <v>-0.5535777706170951</v>
      </c>
      <c r="S81" s="19">
        <f t="shared" si="20"/>
        <v>0.262668531343602</v>
      </c>
    </row>
    <row r="82" spans="1:19" s="3" customFormat="1" ht="12.75">
      <c r="A82" s="15">
        <v>71</v>
      </c>
      <c r="B82" s="18">
        <f t="shared" si="15"/>
        <v>0.32556815445715676</v>
      </c>
      <c r="C82" s="18">
        <v>1</v>
      </c>
      <c r="D82" s="3">
        <f t="shared" si="16"/>
        <v>0.9767044633714703</v>
      </c>
      <c r="E82" s="3">
        <f t="shared" si="17"/>
        <v>-1.705040326025207</v>
      </c>
      <c r="F82" s="3">
        <f t="shared" si="21"/>
        <v>-2.8145673293111946</v>
      </c>
      <c r="G82" s="18">
        <f>Calculations!$D$4*C82</f>
        <v>-0.4999999999999999</v>
      </c>
      <c r="H82" s="3">
        <f>Calculations!$D$5*D82</f>
        <v>-0.07111985425012483</v>
      </c>
      <c r="I82" s="3">
        <f>Calculations!$D$6*E82</f>
        <v>0.10282651351692049</v>
      </c>
      <c r="J82" s="19">
        <f>Calculations!$D$7*F82</f>
        <v>0.042759602030665714</v>
      </c>
      <c r="K82" s="3">
        <f>SUM(G82:J82)/(2*Scattering!$E$8)</f>
        <v>-0.1407523155714718</v>
      </c>
      <c r="L82" s="18">
        <f>Calculations!$C$4*C82</f>
        <v>-0.8660254037844386</v>
      </c>
      <c r="M82" s="3">
        <f>Calculations!$C$5*D82</f>
        <v>0.3658799317977029</v>
      </c>
      <c r="N82" s="3">
        <f>Calculations!$C$6*E82</f>
        <v>-0.5831581366831862</v>
      </c>
      <c r="O82" s="19">
        <f>Calculations!$C$7*F82</f>
        <v>-0.48874448765576795</v>
      </c>
      <c r="P82" s="3">
        <f>SUM(L82:O82)/(2*Scattering!$E$8)</f>
        <v>-0.5199808842942047</v>
      </c>
      <c r="Q82" s="15">
        <f t="shared" si="18"/>
        <v>0.2901913343701143</v>
      </c>
      <c r="R82" s="18">
        <f t="shared" si="19"/>
        <v>-0.5373155605110757</v>
      </c>
      <c r="S82" s="19">
        <f t="shared" si="20"/>
        <v>0.2743812971248955</v>
      </c>
    </row>
    <row r="83" spans="1:19" s="3" customFormat="1" ht="12.75">
      <c r="A83" s="15">
        <v>72</v>
      </c>
      <c r="B83" s="18">
        <f t="shared" si="15"/>
        <v>0.30901699437494745</v>
      </c>
      <c r="C83" s="18">
        <v>1</v>
      </c>
      <c r="D83" s="3">
        <f t="shared" si="16"/>
        <v>0.9270509831248424</v>
      </c>
      <c r="E83" s="3">
        <f t="shared" si="17"/>
        <v>-1.7838137289060527</v>
      </c>
      <c r="F83" s="3">
        <f t="shared" si="21"/>
        <v>-2.7282797401561583</v>
      </c>
      <c r="G83" s="18">
        <f>Calculations!$D$4*C83</f>
        <v>-0.4999999999999999</v>
      </c>
      <c r="H83" s="3">
        <f>Calculations!$D$5*D83</f>
        <v>-0.06750427921122122</v>
      </c>
      <c r="I83" s="3">
        <f>Calculations!$D$6*E83</f>
        <v>0.10757713099644006</v>
      </c>
      <c r="J83" s="19">
        <f>Calculations!$D$7*F83</f>
        <v>0.04144869966424128</v>
      </c>
      <c r="K83" s="3">
        <f>SUM(G83:J83)/(2*Scattering!$E$8)</f>
        <v>-0.1384186617724799</v>
      </c>
      <c r="L83" s="18">
        <f>Calculations!$C$4*C83</f>
        <v>-0.8660254037844386</v>
      </c>
      <c r="M83" s="3">
        <f>Calculations!$C$5*D83</f>
        <v>0.34727941071126933</v>
      </c>
      <c r="N83" s="3">
        <f>Calculations!$C$6*E83</f>
        <v>-0.6101002272267437</v>
      </c>
      <c r="O83" s="19">
        <f>Calculations!$C$7*F83</f>
        <v>-0.4737608050437231</v>
      </c>
      <c r="P83" s="3">
        <f>SUM(L83:O83)/(2*Scattering!$E$8)</f>
        <v>-0.5300887550209178</v>
      </c>
      <c r="Q83" s="15">
        <f t="shared" si="18"/>
        <v>0.30015381412651077</v>
      </c>
      <c r="R83" s="18">
        <f t="shared" si="19"/>
        <v>-0.5226561335888924</v>
      </c>
      <c r="S83" s="19">
        <f t="shared" si="20"/>
        <v>0.2854632408158624</v>
      </c>
    </row>
    <row r="84" spans="1:19" s="3" customFormat="1" ht="12.75">
      <c r="A84" s="15">
        <v>73</v>
      </c>
      <c r="B84" s="18">
        <f t="shared" si="15"/>
        <v>0.29237170472273677</v>
      </c>
      <c r="C84" s="18">
        <v>1</v>
      </c>
      <c r="D84" s="3">
        <f t="shared" si="16"/>
        <v>0.8771151141682103</v>
      </c>
      <c r="E84" s="3">
        <f t="shared" si="17"/>
        <v>-1.8588908970814062</v>
      </c>
      <c r="F84" s="3">
        <f t="shared" si="21"/>
        <v>-2.632537856477064</v>
      </c>
      <c r="G84" s="18">
        <f>Calculations!$D$4*C84</f>
        <v>-0.4999999999999999</v>
      </c>
      <c r="H84" s="3">
        <f>Calculations!$D$5*D84</f>
        <v>-0.06386814171494125</v>
      </c>
      <c r="I84" s="3">
        <f>Calculations!$D$6*E84</f>
        <v>0.11210483824791123</v>
      </c>
      <c r="J84" s="19">
        <f>Calculations!$D$7*F84</f>
        <v>0.03999416532031203</v>
      </c>
      <c r="K84" s="3">
        <f>SUM(G84:J84)/(2*Scattering!$E$8)</f>
        <v>-0.13619944649214738</v>
      </c>
      <c r="L84" s="18">
        <f>Calculations!$C$4*C84</f>
        <v>-0.8660254037844386</v>
      </c>
      <c r="M84" s="3">
        <f>Calculations!$C$5*D84</f>
        <v>0.328573104952162</v>
      </c>
      <c r="N84" s="3">
        <f>Calculations!$C$6*E84</f>
        <v>-0.6357781310465634</v>
      </c>
      <c r="O84" s="19">
        <f>Calculations!$C$7*F84</f>
        <v>-0.45713540141644915</v>
      </c>
      <c r="P84" s="3">
        <f>SUM(L84:O84)/(2*Scattering!$E$8)</f>
        <v>-0.5392704387743781</v>
      </c>
      <c r="Q84" s="15">
        <f t="shared" si="18"/>
        <v>0.30936289536067757</v>
      </c>
      <c r="R84" s="18">
        <f t="shared" si="19"/>
        <v>-0.5095317763071104</v>
      </c>
      <c r="S84" s="19">
        <f t="shared" si="20"/>
        <v>0.29584520815191084</v>
      </c>
    </row>
    <row r="85" spans="1:19" s="3" customFormat="1" ht="12.75">
      <c r="A85" s="15">
        <v>74</v>
      </c>
      <c r="B85" s="18">
        <f t="shared" si="15"/>
        <v>0.27563735581699916</v>
      </c>
      <c r="C85" s="18">
        <v>1</v>
      </c>
      <c r="D85" s="3">
        <f t="shared" si="16"/>
        <v>0.8269120674509975</v>
      </c>
      <c r="E85" s="3">
        <f t="shared" si="17"/>
        <v>-1.9301803605865975</v>
      </c>
      <c r="F85" s="3">
        <f t="shared" si="21"/>
        <v>-2.527710552443977</v>
      </c>
      <c r="G85" s="18">
        <f>Calculations!$D$4*C85</f>
        <v>-0.4999999999999999</v>
      </c>
      <c r="H85" s="3">
        <f>Calculations!$D$5*D85</f>
        <v>-0.06021254936399032</v>
      </c>
      <c r="I85" s="3">
        <f>Calculations!$D$6*E85</f>
        <v>0.11640411895748795</v>
      </c>
      <c r="J85" s="19">
        <f>Calculations!$D$7*F85</f>
        <v>0.03840160302637701</v>
      </c>
      <c r="K85" s="3">
        <f>SUM(G85:J85)/(2*Scattering!$E$8)</f>
        <v>-0.13409500707563096</v>
      </c>
      <c r="L85" s="18">
        <f>Calculations!$C$4*C85</f>
        <v>-0.8660254037844386</v>
      </c>
      <c r="M85" s="3">
        <f>Calculations!$C$5*D85</f>
        <v>0.309766712642327</v>
      </c>
      <c r="N85" s="3">
        <f>Calculations!$C$6*E85</f>
        <v>-0.660160563572219</v>
      </c>
      <c r="O85" s="19">
        <f>Calculations!$C$7*F85</f>
        <v>-0.43893233110136637</v>
      </c>
      <c r="P85" s="3">
        <f>SUM(L85:O85)/(2*Scattering!$E$8)</f>
        <v>-0.547534889945208</v>
      </c>
      <c r="Q85" s="15">
        <f t="shared" si="18"/>
        <v>0.31777592662992465</v>
      </c>
      <c r="R85" s="18">
        <f t="shared" si="19"/>
        <v>-0.49787900620914716</v>
      </c>
      <c r="S85" s="19">
        <f t="shared" si="20"/>
        <v>0.30546582616065215</v>
      </c>
    </row>
    <row r="86" spans="1:19" s="3" customFormat="1" ht="12.75">
      <c r="A86" s="15">
        <v>75</v>
      </c>
      <c r="B86" s="18">
        <f t="shared" si="15"/>
        <v>0.25881904510252074</v>
      </c>
      <c r="C86" s="18">
        <v>1</v>
      </c>
      <c r="D86" s="3">
        <f t="shared" si="16"/>
        <v>0.7764571353075622</v>
      </c>
      <c r="E86" s="3">
        <f t="shared" si="17"/>
        <v>-1.997595264191645</v>
      </c>
      <c r="F86" s="3">
        <f t="shared" si="21"/>
        <v>-2.4141921742970283</v>
      </c>
      <c r="G86" s="18">
        <f>Calculations!$D$4*C86</f>
        <v>-0.4999999999999999</v>
      </c>
      <c r="H86" s="3">
        <f>Calculations!$D$5*D86</f>
        <v>-0.056538615687211066</v>
      </c>
      <c r="I86" s="3">
        <f>Calculations!$D$6*E86</f>
        <v>0.12046973511387897</v>
      </c>
      <c r="J86" s="19">
        <f>Calculations!$D$7*F86</f>
        <v>0.036677003787915</v>
      </c>
      <c r="K86" s="3">
        <f>SUM(G86:J86)/(2*Scattering!$E$8)</f>
        <v>-0.13210546277572527</v>
      </c>
      <c r="L86" s="18">
        <f>Calculations!$C$4*C86</f>
        <v>-0.8660254037844386</v>
      </c>
      <c r="M86" s="3">
        <f>Calculations!$C$5*D86</f>
        <v>0.29086596239104373</v>
      </c>
      <c r="N86" s="3">
        <f>Calculations!$C$6*E86</f>
        <v>-0.6832178185655035</v>
      </c>
      <c r="O86" s="19">
        <f>Calculations!$C$7*F86</f>
        <v>-0.4192200716044432</v>
      </c>
      <c r="P86" s="3">
        <f>SUM(L86:O86)/(2*Scattering!$E$8)</f>
        <v>-0.5548930379386952</v>
      </c>
      <c r="Q86" s="15">
        <f t="shared" si="18"/>
        <v>0.3253581368480227</v>
      </c>
      <c r="R86" s="18">
        <f t="shared" si="19"/>
        <v>-0.48763832756849057</v>
      </c>
      <c r="S86" s="19">
        <f t="shared" si="20"/>
        <v>0.3142718271747981</v>
      </c>
    </row>
    <row r="87" spans="1:19" s="3" customFormat="1" ht="12.75">
      <c r="A87" s="15">
        <v>76</v>
      </c>
      <c r="B87" s="18">
        <f t="shared" si="15"/>
        <v>0.2419218955996679</v>
      </c>
      <c r="C87" s="18">
        <v>1</v>
      </c>
      <c r="D87" s="3">
        <f t="shared" si="16"/>
        <v>0.7257656867990037</v>
      </c>
      <c r="E87" s="3">
        <f t="shared" si="17"/>
        <v>-2.0610534732209755</v>
      </c>
      <c r="F87" s="3">
        <f t="shared" si="21"/>
        <v>-2.292401426870878</v>
      </c>
      <c r="G87" s="18">
        <f>Calculations!$D$4*C87</f>
        <v>-0.4999999999999999</v>
      </c>
      <c r="H87" s="3">
        <f>Calculations!$D$5*D87</f>
        <v>-0.05284745980039166</v>
      </c>
      <c r="I87" s="3">
        <f>Calculations!$D$6*E87</f>
        <v>0.1242967333900579</v>
      </c>
      <c r="J87" s="19">
        <f>Calculations!$D$7*F87</f>
        <v>0.03482672867218913</v>
      </c>
      <c r="K87" s="3">
        <f>SUM(G87:J87)/(2*Scattering!$E$8)</f>
        <v>-0.13023071812512474</v>
      </c>
      <c r="L87" s="18">
        <f>Calculations!$C$4*C87</f>
        <v>-0.8660254037844386</v>
      </c>
      <c r="M87" s="3">
        <f>Calculations!$C$5*D87</f>
        <v>0.27187661154993453</v>
      </c>
      <c r="N87" s="3">
        <f>Calculations!$C$6*E87</f>
        <v>-0.7049218043129054</v>
      </c>
      <c r="O87" s="19">
        <f>Calculations!$C$7*F87</f>
        <v>-0.3980713302571988</v>
      </c>
      <c r="P87" s="3">
        <f>SUM(L87:O87)/(2*Scattering!$E$8)</f>
        <v>-0.5613577357685386</v>
      </c>
      <c r="Q87" s="15">
        <f t="shared" si="18"/>
        <v>0.33208254745056615</v>
      </c>
      <c r="R87" s="18">
        <f t="shared" si="19"/>
        <v>-0.47875394808448657</v>
      </c>
      <c r="S87" s="19">
        <f t="shared" si="20"/>
        <v>0.32221827656213015</v>
      </c>
    </row>
    <row r="88" spans="1:19" s="3" customFormat="1" ht="12.75">
      <c r="A88" s="15">
        <v>77</v>
      </c>
      <c r="B88" s="18">
        <f t="shared" si="15"/>
        <v>0.22495105434386492</v>
      </c>
      <c r="C88" s="18">
        <v>1</v>
      </c>
      <c r="D88" s="3">
        <f t="shared" si="16"/>
        <v>0.6748531630315948</v>
      </c>
      <c r="E88" s="3">
        <f t="shared" si="17"/>
        <v>-2.1204776736218767</v>
      </c>
      <c r="F88" s="3">
        <f t="shared" si="21"/>
        <v>-2.1627801931903927</v>
      </c>
      <c r="G88" s="18">
        <f>Calculations!$D$4*C88</f>
        <v>-0.4999999999999999</v>
      </c>
      <c r="H88" s="3">
        <f>Calculations!$D$5*D88</f>
        <v>-0.04914020606537212</v>
      </c>
      <c r="I88" s="3">
        <f>Calculations!$D$6*E88</f>
        <v>0.1278804511781292</v>
      </c>
      <c r="J88" s="19">
        <f>Calculations!$D$7*F88</f>
        <v>0.0328574908752529</v>
      </c>
      <c r="K88" s="3">
        <f>SUM(G88:J88)/(2*Scattering!$E$8)</f>
        <v>-0.12847046675916982</v>
      </c>
      <c r="L88" s="18">
        <f>Calculations!$C$4*C88</f>
        <v>-0.8660254037844386</v>
      </c>
      <c r="M88" s="3">
        <f>Calculations!$C$5*D88</f>
        <v>0.25280444445921885</v>
      </c>
      <c r="N88" s="3">
        <f>Calculations!$C$6*E88</f>
        <v>-0.7252460778510348</v>
      </c>
      <c r="O88" s="19">
        <f>Calculations!$C$7*F88</f>
        <v>-0.37556283924164324</v>
      </c>
      <c r="P88" s="3">
        <f>SUM(L88:O88)/(2*Scattering!$E$8)</f>
        <v>-0.5669437041586654</v>
      </c>
      <c r="Q88" s="15">
        <f t="shared" si="18"/>
        <v>0.33792982451446724</v>
      </c>
      <c r="R88" s="18">
        <f t="shared" si="19"/>
        <v>-0.47117347720863434</v>
      </c>
      <c r="S88" s="19">
        <f t="shared" si="20"/>
        <v>0.32926870500502464</v>
      </c>
    </row>
    <row r="89" spans="1:19" s="3" customFormat="1" ht="12.75">
      <c r="A89" s="15">
        <v>78</v>
      </c>
      <c r="B89" s="18">
        <f t="shared" si="15"/>
        <v>0.20791169081775945</v>
      </c>
      <c r="C89" s="18">
        <v>1</v>
      </c>
      <c r="D89" s="3">
        <f t="shared" si="16"/>
        <v>0.6237350724532784</v>
      </c>
      <c r="E89" s="3">
        <f t="shared" si="17"/>
        <v>-2.175795466159753</v>
      </c>
      <c r="F89" s="3">
        <f t="shared" si="21"/>
        <v>-2.025792290382953</v>
      </c>
      <c r="G89" s="18">
        <f>Calculations!$D$4*C89</f>
        <v>-0.4999999999999999</v>
      </c>
      <c r="H89" s="3">
        <f>Calculations!$D$5*D89</f>
        <v>-0.045417983747553306</v>
      </c>
      <c r="I89" s="3">
        <f>Calculations!$D$6*E89</f>
        <v>0.13121652226999736</v>
      </c>
      <c r="J89" s="19">
        <f>Calculations!$D$7*F89</f>
        <v>0.030776336821462632</v>
      </c>
      <c r="K89" s="3">
        <f>SUM(G89:J89)/(2*Scattering!$E$8)</f>
        <v>-0.1268241956752357</v>
      </c>
      <c r="L89" s="18">
        <f>Calculations!$C$4*C89</f>
        <v>-0.8660254037844386</v>
      </c>
      <c r="M89" s="3">
        <f>Calculations!$C$5*D89</f>
        <v>0.23365527068574968</v>
      </c>
      <c r="N89" s="3">
        <f>Calculations!$C$6*E89</f>
        <v>-0.7441658771832989</v>
      </c>
      <c r="O89" s="19">
        <f>Calculations!$C$7*F89</f>
        <v>-0.3517751395567167</v>
      </c>
      <c r="P89" s="3">
        <f>SUM(L89:O89)/(2*Scattering!$E$8)</f>
        <v>-0.5716674713255575</v>
      </c>
      <c r="Q89" s="15">
        <f t="shared" si="18"/>
        <v>0.34288807438042757</v>
      </c>
      <c r="R89" s="18">
        <f t="shared" si="19"/>
        <v>-0.4648476193494453</v>
      </c>
      <c r="S89" s="19">
        <f t="shared" si="20"/>
        <v>0.3353951472754499</v>
      </c>
    </row>
    <row r="90" spans="1:19" s="3" customFormat="1" ht="12.75">
      <c r="A90" s="15">
        <v>79</v>
      </c>
      <c r="B90" s="18">
        <f t="shared" si="15"/>
        <v>0.19080899537654492</v>
      </c>
      <c r="C90" s="18">
        <v>1</v>
      </c>
      <c r="D90" s="3">
        <f t="shared" si="16"/>
        <v>0.5724269861296347</v>
      </c>
      <c r="E90" s="3">
        <f t="shared" si="17"/>
        <v>-2.2269394546254526</v>
      </c>
      <c r="F90" s="3">
        <f t="shared" si="21"/>
        <v>-1.881922165327314</v>
      </c>
      <c r="G90" s="18">
        <f>Calculations!$D$4*C90</f>
        <v>-0.4999999999999999</v>
      </c>
      <c r="H90" s="3">
        <f>Calculations!$D$5*D90</f>
        <v>-0.04168192667191104</v>
      </c>
      <c r="I90" s="3">
        <f>Calculations!$D$6*E90</f>
        <v>0.13430088217691943</v>
      </c>
      <c r="J90" s="19">
        <f>Calculations!$D$7*F90</f>
        <v>0.028590626347452845</v>
      </c>
      <c r="K90" s="3">
        <f>SUM(G90:J90)/(2*Scattering!$E$8)</f>
        <v>-0.12529118991390112</v>
      </c>
      <c r="L90" s="18">
        <f>Calculations!$C$4*C90</f>
        <v>-0.8660254037844386</v>
      </c>
      <c r="M90" s="3">
        <f>Calculations!$C$5*D90</f>
        <v>0.21443492325335997</v>
      </c>
      <c r="N90" s="3">
        <f>Calculations!$C$6*E90</f>
        <v>-0.7616581514485838</v>
      </c>
      <c r="O90" s="19">
        <f>Calculations!$C$7*F90</f>
        <v>-0.32679235452009164</v>
      </c>
      <c r="P90" s="3">
        <f>SUM(L90:O90)/(2*Scattering!$E$8)</f>
        <v>-0.575547308624362</v>
      </c>
      <c r="Q90" s="15">
        <f t="shared" si="18"/>
        <v>0.3469525867347878</v>
      </c>
      <c r="R90" s="18">
        <f t="shared" si="19"/>
        <v>-0.4597298702418456</v>
      </c>
      <c r="S90" s="19">
        <f t="shared" si="20"/>
        <v>0.34057809050635107</v>
      </c>
    </row>
    <row r="91" spans="1:19" s="3" customFormat="1" ht="12.75">
      <c r="A91" s="15">
        <v>80</v>
      </c>
      <c r="B91" s="18">
        <f t="shared" si="15"/>
        <v>0.17364817766693041</v>
      </c>
      <c r="C91" s="18">
        <v>1</v>
      </c>
      <c r="D91" s="3">
        <f t="shared" si="16"/>
        <v>0.5209445330007912</v>
      </c>
      <c r="E91" s="3">
        <f t="shared" si="17"/>
        <v>-2.2738473279471565</v>
      </c>
      <c r="F91" s="3">
        <f t="shared" si="21"/>
        <v>-1.7316735336243083</v>
      </c>
      <c r="G91" s="18">
        <f>Calculations!$D$4*C91</f>
        <v>-0.4999999999999999</v>
      </c>
      <c r="H91" s="3">
        <f>Calculations!$D$5*D91</f>
        <v>-0.03793317287762262</v>
      </c>
      <c r="I91" s="3">
        <f>Calculations!$D$6*E91</f>
        <v>0.13712977308145802</v>
      </c>
      <c r="J91" s="19">
        <f>Calculations!$D$7*F91</f>
        <v>0.02630801202504299</v>
      </c>
      <c r="K91" s="3">
        <f>SUM(G91:J91)/(2*Scattering!$E$8)</f>
        <v>-0.12387053764606036</v>
      </c>
      <c r="L91" s="18">
        <f>Calculations!$C$4*C91</f>
        <v>-0.8660254037844386</v>
      </c>
      <c r="M91" s="3">
        <f>Calculations!$C$5*D91</f>
        <v>0.19514925686606957</v>
      </c>
      <c r="N91" s="3">
        <f>Calculations!$C$6*E91</f>
        <v>-0.7777015890051753</v>
      </c>
      <c r="O91" s="19">
        <f>Calculations!$C$7*F91</f>
        <v>-0.30070195342791495</v>
      </c>
      <c r="P91" s="3">
        <f>SUM(L91:O91)/(2*Scattering!$E$8)</f>
        <v>-0.5786031622523707</v>
      </c>
      <c r="Q91" s="15">
        <f t="shared" si="18"/>
        <v>0.3501255294651673</v>
      </c>
      <c r="R91" s="18">
        <f t="shared" si="19"/>
        <v>-0.45577622142113755</v>
      </c>
      <c r="S91" s="19">
        <f t="shared" si="20"/>
        <v>0.34480633594480103</v>
      </c>
    </row>
    <row r="92" spans="1:19" s="3" customFormat="1" ht="12.75">
      <c r="A92" s="15">
        <v>81</v>
      </c>
      <c r="B92" s="18">
        <f t="shared" si="15"/>
        <v>0.15643446504023092</v>
      </c>
      <c r="C92" s="18">
        <v>1</v>
      </c>
      <c r="D92" s="3">
        <f t="shared" si="16"/>
        <v>0.46930339512069275</v>
      </c>
      <c r="E92" s="3">
        <f t="shared" si="17"/>
        <v>-2.3164619361068257</v>
      </c>
      <c r="F92" s="3">
        <f t="shared" si="21"/>
        <v>-1.5755679656299115</v>
      </c>
      <c r="G92" s="18">
        <f>Calculations!$D$4*C92</f>
        <v>-0.4999999999999999</v>
      </c>
      <c r="H92" s="3">
        <f>Calculations!$D$5*D92</f>
        <v>-0.03417286427140879</v>
      </c>
      <c r="I92" s="3">
        <f>Calculations!$D$6*E92</f>
        <v>0.1396997484158031</v>
      </c>
      <c r="J92" s="19">
        <f>Calculations!$D$7*F92</f>
        <v>0.02393641767990256</v>
      </c>
      <c r="K92" s="3">
        <f>SUM(G92:J92)/(2*Scattering!$E$8)</f>
        <v>-0.12256113564921105</v>
      </c>
      <c r="L92" s="18">
        <f>Calculations!$C$4*C92</f>
        <v>-0.8660254037844386</v>
      </c>
      <c r="M92" s="3">
        <f>Calculations!$C$5*D92</f>
        <v>0.17580414612468445</v>
      </c>
      <c r="N92" s="3">
        <f>Calculations!$C$6*E92</f>
        <v>-0.7922766433957126</v>
      </c>
      <c r="O92" s="19">
        <f>Calculations!$C$7*F92</f>
        <v>-0.27359450602202684</v>
      </c>
      <c r="P92" s="3">
        <f>SUM(L92:O92)/(2*Scattering!$E$8)</f>
        <v>-0.5808565812132217</v>
      </c>
      <c r="Q92" s="15">
        <f t="shared" si="18"/>
        <v>0.35241559991033633</v>
      </c>
      <c r="R92" s="18">
        <f t="shared" si="19"/>
        <v>-0.4529448755011188</v>
      </c>
      <c r="S92" s="19">
        <f t="shared" si="20"/>
        <v>0.34807677907528006</v>
      </c>
    </row>
    <row r="93" spans="1:19" s="3" customFormat="1" ht="12.75">
      <c r="A93" s="15">
        <v>82</v>
      </c>
      <c r="B93" s="18">
        <f t="shared" si="15"/>
        <v>0.1391731009600657</v>
      </c>
      <c r="C93" s="18">
        <v>1</v>
      </c>
      <c r="D93" s="3">
        <f t="shared" si="16"/>
        <v>0.41751930288019706</v>
      </c>
      <c r="E93" s="3">
        <f t="shared" si="17"/>
        <v>-2.3547313597686954</v>
      </c>
      <c r="F93" s="3">
        <f t="shared" si="21"/>
        <v>-1.4141434234364565</v>
      </c>
      <c r="G93" s="18">
        <f>Calculations!$D$4*C93</f>
        <v>-0.4999999999999999</v>
      </c>
      <c r="H93" s="3">
        <f>Calculations!$D$5*D93</f>
        <v>-0.03040214627969796</v>
      </c>
      <c r="I93" s="3">
        <f>Calculations!$D$6*E93</f>
        <v>0.1420076770608842</v>
      </c>
      <c r="J93" s="19">
        <f>Calculations!$D$7*F93</f>
        <v>0.021484016165008345</v>
      </c>
      <c r="K93" s="3">
        <f>SUM(G93:J93)/(2*Scattering!$E$8)</f>
        <v>-0.12136169515527258</v>
      </c>
      <c r="L93" s="18">
        <f>Calculations!$C$4*C93</f>
        <v>-0.8660254037844386</v>
      </c>
      <c r="M93" s="3">
        <f>Calculations!$C$5*D93</f>
        <v>0.156405483737337</v>
      </c>
      <c r="N93" s="3">
        <f>Calculations!$C$6*E93</f>
        <v>-0.805365557161536</v>
      </c>
      <c r="O93" s="19">
        <f>Calculations!$C$7*F93</f>
        <v>-0.2455634284394149</v>
      </c>
      <c r="P93" s="3">
        <f>SUM(L93:O93)/(2*Scattering!$E$8)</f>
        <v>-0.5823306417543663</v>
      </c>
      <c r="Q93" s="15">
        <f t="shared" si="18"/>
        <v>0.35383763737701346</v>
      </c>
      <c r="R93" s="18">
        <f t="shared" si="19"/>
        <v>-0.4511959734732692</v>
      </c>
      <c r="S93" s="19">
        <f t="shared" si="20"/>
        <v>0.3503941138134152</v>
      </c>
    </row>
    <row r="94" spans="1:19" s="3" customFormat="1" ht="12.75">
      <c r="A94" s="15">
        <v>83</v>
      </c>
      <c r="B94" s="18">
        <f t="shared" si="15"/>
        <v>0.12186934340514749</v>
      </c>
      <c r="C94" s="18">
        <v>1</v>
      </c>
      <c r="D94" s="3">
        <f t="shared" si="16"/>
        <v>0.36560803021544247</v>
      </c>
      <c r="E94" s="3">
        <f t="shared" si="17"/>
        <v>-2.3886089735349865</v>
      </c>
      <c r="F94" s="3">
        <f t="shared" si="21"/>
        <v>-1.2479527528221768</v>
      </c>
      <c r="G94" s="18">
        <f>Calculations!$D$4*C94</f>
        <v>-0.4999999999999999</v>
      </c>
      <c r="H94" s="3">
        <f>Calculations!$D$5*D94</f>
        <v>-0.026622167499718036</v>
      </c>
      <c r="I94" s="3">
        <f>Calculations!$D$6*E94</f>
        <v>0.14405074716115646</v>
      </c>
      <c r="J94" s="19">
        <f>Calculations!$D$7*F94</f>
        <v>0.018959206449969426</v>
      </c>
      <c r="K94" s="3">
        <f>SUM(G94:J94)/(2*Scattering!$E$8)</f>
        <v>-0.12027074805145953</v>
      </c>
      <c r="L94" s="18">
        <f>Calculations!$C$4*C94</f>
        <v>-0.8660254037844386</v>
      </c>
      <c r="M94" s="3">
        <f>Calculations!$C$5*D94</f>
        <v>0.13695917872450875</v>
      </c>
      <c r="N94" s="3">
        <f>Calculations!$C$6*E94</f>
        <v>-0.8169523834774145</v>
      </c>
      <c r="O94" s="19">
        <f>Calculations!$C$7*F94</f>
        <v>-0.21670472134200014</v>
      </c>
      <c r="P94" s="3">
        <f>SUM(L94:O94)/(2*Scattering!$E$8)</f>
        <v>-0.5830498684989299</v>
      </c>
      <c r="Q94" s="15">
        <f t="shared" si="18"/>
        <v>0.35441220199347717</v>
      </c>
      <c r="R94" s="18">
        <f t="shared" si="19"/>
        <v>-0.4504913342815706</v>
      </c>
      <c r="S94" s="19">
        <f t="shared" si="20"/>
        <v>0.35177046718335264</v>
      </c>
    </row>
    <row r="95" spans="1:19" s="3" customFormat="1" ht="12.75">
      <c r="A95" s="15">
        <v>84</v>
      </c>
      <c r="B95" s="18">
        <f t="shared" si="15"/>
        <v>0.10452846326765346</v>
      </c>
      <c r="C95" s="18">
        <v>1</v>
      </c>
      <c r="D95" s="3">
        <f t="shared" si="16"/>
        <v>0.31358538980296036</v>
      </c>
      <c r="E95" s="3">
        <f t="shared" si="17"/>
        <v>-2.418053502751771</v>
      </c>
      <c r="F95" s="3">
        <f t="shared" si="21"/>
        <v>-1.0775621343128043</v>
      </c>
      <c r="G95" s="18">
        <f>Calculations!$D$4*C95</f>
        <v>-0.4999999999999999</v>
      </c>
      <c r="H95" s="3">
        <f>Calculations!$D$5*D95</f>
        <v>-0.022834079349623018</v>
      </c>
      <c r="I95" s="3">
        <f>Calculations!$D$6*E95</f>
        <v>0.14582646955041348</v>
      </c>
      <c r="J95" s="19">
        <f>Calculations!$D$7*F95</f>
        <v>0.0163705900891724</v>
      </c>
      <c r="K95" s="3">
        <f>SUM(G95:J95)/(2*Scattering!$E$8)</f>
        <v>-0.11928665341496089</v>
      </c>
      <c r="L95" s="18">
        <f>Calculations!$C$4*C95</f>
        <v>-0.8660254037844386</v>
      </c>
      <c r="M95" s="3">
        <f>Calculations!$C$5*D95</f>
        <v>0.11747115461908786</v>
      </c>
      <c r="N95" s="3">
        <f>Calculations!$C$6*E95</f>
        <v>-0.827023005580296</v>
      </c>
      <c r="O95" s="19">
        <f>Calculations!$C$7*F95</f>
        <v>-0.1871167009463065</v>
      </c>
      <c r="P95" s="3">
        <f>SUM(L95:O95)/(2*Scattering!$E$8)</f>
        <v>-0.583040152501073</v>
      </c>
      <c r="Q95" s="15">
        <f t="shared" si="18"/>
        <v>0.35416512511141546</v>
      </c>
      <c r="R95" s="18">
        <f t="shared" si="19"/>
        <v>-0.45079420632313777</v>
      </c>
      <c r="S95" s="19">
        <f t="shared" si="20"/>
        <v>0.35222497149914656</v>
      </c>
    </row>
    <row r="96" spans="1:19" s="3" customFormat="1" ht="12.75">
      <c r="A96" s="15">
        <v>85</v>
      </c>
      <c r="B96" s="18">
        <f t="shared" si="15"/>
        <v>0.08715574274765814</v>
      </c>
      <c r="C96" s="18">
        <v>1</v>
      </c>
      <c r="D96" s="3">
        <f t="shared" si="16"/>
        <v>0.2614672282429744</v>
      </c>
      <c r="E96" s="3">
        <f t="shared" si="17"/>
        <v>-2.4430290737957803</v>
      </c>
      <c r="F96" s="3">
        <f t="shared" si="21"/>
        <v>-0.9035494976109253</v>
      </c>
      <c r="G96" s="18">
        <f>Calculations!$D$4*C96</f>
        <v>-0.4999999999999999</v>
      </c>
      <c r="H96" s="3">
        <f>Calculations!$D$5*D96</f>
        <v>-0.01903903571775941</v>
      </c>
      <c r="I96" s="3">
        <f>Calculations!$D$6*E96</f>
        <v>0.14733268078445302</v>
      </c>
      <c r="J96" s="19">
        <f>Calculations!$D$7*F96</f>
        <v>0.013726947133400537</v>
      </c>
      <c r="K96" s="3">
        <f>SUM(G96:J96)/(2*Scattering!$E$8)</f>
        <v>-0.11840760436145496</v>
      </c>
      <c r="L96" s="18">
        <f>Calculations!$C$4*C96</f>
        <v>-0.8660254037844386</v>
      </c>
      <c r="M96" s="3">
        <f>Calculations!$C$5*D96</f>
        <v>0.09794734766200139</v>
      </c>
      <c r="N96" s="3">
        <f>Calculations!$C$6*E96</f>
        <v>-0.8355651539684085</v>
      </c>
      <c r="O96" s="19">
        <f>Calculations!$C$7*F96</f>
        <v>-0.1568997236920076</v>
      </c>
      <c r="P96" s="3">
        <f>SUM(L96:O96)/(2*Scattering!$E$8)</f>
        <v>-0.5823286664612728</v>
      </c>
      <c r="Q96" s="15">
        <f t="shared" si="18"/>
        <v>0.35312703655318317</v>
      </c>
      <c r="R96" s="18">
        <f t="shared" si="19"/>
        <v>-0.4520690301674339</v>
      </c>
      <c r="S96" s="19">
        <f t="shared" si="20"/>
        <v>0.3517832815671311</v>
      </c>
    </row>
    <row r="97" spans="1:19" s="3" customFormat="1" ht="12.75">
      <c r="A97" s="15">
        <v>86</v>
      </c>
      <c r="B97" s="18">
        <f t="shared" si="15"/>
        <v>0.06975647374412546</v>
      </c>
      <c r="C97" s="18">
        <v>1</v>
      </c>
      <c r="D97" s="3">
        <f t="shared" si="16"/>
        <v>0.20926942123237635</v>
      </c>
      <c r="E97" s="3">
        <f t="shared" si="17"/>
        <v>-2.4635052577808887</v>
      </c>
      <c r="F97" s="3">
        <f t="shared" si="21"/>
        <v>-0.7265029037493698</v>
      </c>
      <c r="G97" s="18">
        <f>Calculations!$D$4*C97</f>
        <v>-0.4999999999999999</v>
      </c>
      <c r="H97" s="3">
        <f>Calculations!$D$5*D97</f>
        <v>-0.01523819261118094</v>
      </c>
      <c r="I97" s="3">
        <f>Calculations!$D$6*E97</f>
        <v>0.14856754577690046</v>
      </c>
      <c r="J97" s="19">
        <f>Calculations!$D$7*F97</f>
        <v>0.011037211551108489</v>
      </c>
      <c r="K97" s="3">
        <f>SUM(G97:J97)/(2*Scattering!$E$8)</f>
        <v>-0.11763163518682711</v>
      </c>
      <c r="L97" s="18">
        <f>Calculations!$C$4*C97</f>
        <v>-0.8660254037844386</v>
      </c>
      <c r="M97" s="3">
        <f>Calculations!$C$5*D97</f>
        <v>0.07839370499398003</v>
      </c>
      <c r="N97" s="3">
        <f>Calculations!$C$6*E97</f>
        <v>-0.842568421349758</v>
      </c>
      <c r="O97" s="19">
        <f>Calculations!$C$7*F97</f>
        <v>-0.12615590530581133</v>
      </c>
      <c r="P97" s="3">
        <f>SUM(L97:O97)/(2*Scattering!$E$8)</f>
        <v>-0.5809437773446295</v>
      </c>
      <c r="Q97" s="15">
        <f t="shared" si="18"/>
        <v>0.3513328740321733</v>
      </c>
      <c r="R97" s="18">
        <f t="shared" si="19"/>
        <v>-0.4542812116005058</v>
      </c>
      <c r="S97" s="19">
        <f t="shared" si="20"/>
        <v>0.3504770448089594</v>
      </c>
    </row>
    <row r="98" spans="1:19" s="3" customFormat="1" ht="12.75">
      <c r="A98" s="15">
        <v>87</v>
      </c>
      <c r="B98" s="18">
        <f t="shared" si="15"/>
        <v>0.052335956242943966</v>
      </c>
      <c r="C98" s="18">
        <v>1</v>
      </c>
      <c r="D98" s="3">
        <f t="shared" si="16"/>
        <v>0.1570078687288319</v>
      </c>
      <c r="E98" s="3">
        <f t="shared" si="17"/>
        <v>-2.479457107631025</v>
      </c>
      <c r="F98" s="3">
        <f t="shared" si="21"/>
        <v>-0.5470188994132839</v>
      </c>
      <c r="G98" s="18">
        <f>Calculations!$D$4*C98</f>
        <v>-0.4999999999999999</v>
      </c>
      <c r="H98" s="3">
        <f>Calculations!$D$5*D98</f>
        <v>-0.011432707803517373</v>
      </c>
      <c r="I98" s="3">
        <f>Calculations!$D$6*E98</f>
        <v>0.1495295600349789</v>
      </c>
      <c r="J98" s="19">
        <f>Calculations!$D$7*F98</f>
        <v>0.008310446226876746</v>
      </c>
      <c r="K98" s="3">
        <f>SUM(G98:J98)/(2*Scattering!$E$8)</f>
        <v>-0.11695662878085279</v>
      </c>
      <c r="L98" s="18">
        <f>Calculations!$C$4*C98</f>
        <v>-0.8660254037844386</v>
      </c>
      <c r="M98" s="3">
        <f>Calculations!$C$5*D98</f>
        <v>0.05881618284400042</v>
      </c>
      <c r="N98" s="3">
        <f>Calculations!$C$6*E98</f>
        <v>-0.8480242753218111</v>
      </c>
      <c r="O98" s="19">
        <f>Calculations!$C$7*F98</f>
        <v>-0.0949888350324866</v>
      </c>
      <c r="P98" s="3">
        <f>SUM(L98:O98)/(2*Scattering!$E$8)</f>
        <v>-0.578914956651272</v>
      </c>
      <c r="Q98" s="15">
        <f t="shared" si="18"/>
        <v>0.34882138005032637</v>
      </c>
      <c r="R98" s="18">
        <f t="shared" si="19"/>
        <v>-0.4573969040338593</v>
      </c>
      <c r="S98" s="19">
        <f t="shared" si="20"/>
        <v>0.3483433324721058</v>
      </c>
    </row>
    <row r="99" spans="1:19" s="3" customFormat="1" ht="12.75">
      <c r="A99" s="15">
        <v>88</v>
      </c>
      <c r="B99" s="18">
        <f t="shared" si="15"/>
        <v>0.03489949670250108</v>
      </c>
      <c r="C99" s="18">
        <v>1</v>
      </c>
      <c r="D99" s="3">
        <f t="shared" si="16"/>
        <v>0.10469849010750323</v>
      </c>
      <c r="E99" s="3">
        <f t="shared" si="17"/>
        <v>-2.490865188474341</v>
      </c>
      <c r="F99" s="3">
        <f t="shared" si="21"/>
        <v>-0.36570084795192</v>
      </c>
      <c r="G99" s="18">
        <f>Calculations!$D$4*C99</f>
        <v>-0.4999999999999999</v>
      </c>
      <c r="H99" s="3">
        <f>Calculations!$D$5*D99</f>
        <v>-0.0076237404823057235</v>
      </c>
      <c r="I99" s="3">
        <f>Calculations!$D$6*E99</f>
        <v>0.15021755149250177</v>
      </c>
      <c r="J99" s="19">
        <f>Calculations!$D$7*F99</f>
        <v>0.005555817605730529</v>
      </c>
      <c r="K99" s="3">
        <f>SUM(G99:J99)/(2*Scattering!$E$8)</f>
        <v>-0.11638032429106476</v>
      </c>
      <c r="L99" s="18">
        <f>Calculations!$C$4*C99</f>
        <v>-0.8660254037844386</v>
      </c>
      <c r="M99" s="3">
        <f>Calculations!$C$5*D99</f>
        <v>0.03922074471496135</v>
      </c>
      <c r="N99" s="3">
        <f>Calculations!$C$6*E99</f>
        <v>-0.8519260687669129</v>
      </c>
      <c r="O99" s="19">
        <f>Calculations!$C$7*F99</f>
        <v>-0.06350328581810208</v>
      </c>
      <c r="P99" s="3">
        <f>SUM(L99:O99)/(2*Scattering!$E$8)</f>
        <v>-0.5762726885932492</v>
      </c>
      <c r="Q99" s="15">
        <f t="shared" si="18"/>
        <v>0.34563459150058534</v>
      </c>
      <c r="R99" s="18">
        <f t="shared" si="19"/>
        <v>-0.4613827993353735</v>
      </c>
      <c r="S99" s="19">
        <f t="shared" si="20"/>
        <v>0.3454240402461773</v>
      </c>
    </row>
    <row r="100" spans="1:19" s="3" customFormat="1" ht="12.75">
      <c r="A100" s="15">
        <v>89</v>
      </c>
      <c r="B100" s="18">
        <f t="shared" si="15"/>
        <v>0.017452406437283376</v>
      </c>
      <c r="C100" s="18">
        <v>1</v>
      </c>
      <c r="D100" s="3">
        <f t="shared" si="16"/>
        <v>0.052357219311850126</v>
      </c>
      <c r="E100" s="3">
        <f t="shared" si="17"/>
        <v>-2.497715601321609</v>
      </c>
      <c r="F100" s="3">
        <f t="shared" si="21"/>
        <v>-0.1831572416650086</v>
      </c>
      <c r="G100" s="18">
        <f>Calculations!$D$4*C100</f>
        <v>-0.4999999999999999</v>
      </c>
      <c r="H100" s="3">
        <f>Calculations!$D$5*D100</f>
        <v>-0.003812450895890285</v>
      </c>
      <c r="I100" s="3">
        <f>Calculations!$D$6*E100</f>
        <v>0.15063068193785503</v>
      </c>
      <c r="J100" s="19">
        <f>Calculations!$D$7*F100</f>
        <v>0.0027825700529775146</v>
      </c>
      <c r="K100" s="3">
        <f>SUM(G100:J100)/(2*Scattering!$E$8)</f>
        <v>-0.11590032501453779</v>
      </c>
      <c r="L100" s="18">
        <f>Calculations!$C$4*C100</f>
        <v>-0.8660254037844386</v>
      </c>
      <c r="M100" s="3">
        <f>Calculations!$C$5*D100</f>
        <v>0.019613359567141976</v>
      </c>
      <c r="N100" s="3">
        <f>Calculations!$C$6*E100</f>
        <v>-0.8542690479507755</v>
      </c>
      <c r="O100" s="19">
        <f>Calculations!$C$7*F100</f>
        <v>-0.031804921241630306</v>
      </c>
      <c r="P100" s="3">
        <f>SUM(L100:O100)/(2*Scattering!$E$8)</f>
        <v>-0.5730483764368762</v>
      </c>
      <c r="Q100" s="15">
        <f t="shared" si="18"/>
        <v>0.3418173270754153</v>
      </c>
      <c r="R100" s="18">
        <f t="shared" si="19"/>
        <v>-0.4662059262188198</v>
      </c>
      <c r="S100" s="19">
        <f t="shared" si="20"/>
        <v>0.3417652666408723</v>
      </c>
    </row>
    <row r="101" spans="1:19" s="3" customFormat="1" ht="12.75">
      <c r="A101" s="15">
        <v>90</v>
      </c>
      <c r="B101" s="18">
        <f t="shared" si="15"/>
        <v>6.1257422745431E-17</v>
      </c>
      <c r="C101" s="18">
        <v>1</v>
      </c>
      <c r="D101" s="3">
        <f t="shared" si="16"/>
        <v>1.83772268236293E-16</v>
      </c>
      <c r="E101" s="3">
        <f t="shared" si="17"/>
        <v>-2.5</v>
      </c>
      <c r="F101" s="3">
        <f t="shared" si="21"/>
        <v>-6.432029388270255E-16</v>
      </c>
      <c r="G101" s="18">
        <f>Calculations!$D$4*C101</f>
        <v>-0.4999999999999999</v>
      </c>
      <c r="H101" s="3">
        <f>Calculations!$D$5*D101</f>
        <v>-1.3381588210485264E-17</v>
      </c>
      <c r="I101" s="3">
        <f>Calculations!$D$6*E101</f>
        <v>0.15076844803522893</v>
      </c>
      <c r="J101" s="19">
        <f>Calculations!$D$7*F101</f>
        <v>9.771697909933827E-18</v>
      </c>
      <c r="K101" s="3">
        <f>SUM(G101:J101)/(2*Scattering!$E$8)</f>
        <v>-0.11551410649490546</v>
      </c>
      <c r="L101" s="18">
        <f>Calculations!$C$4*C101</f>
        <v>-0.8660254037844386</v>
      </c>
      <c r="M101" s="3">
        <f>Calculations!$C$5*D101</f>
        <v>6.884230336831293E-17</v>
      </c>
      <c r="N101" s="3">
        <f>Calculations!$C$6*E101</f>
        <v>-0.8550503583141718</v>
      </c>
      <c r="O101" s="19">
        <f>Calculations!$C$7*F101</f>
        <v>-1.1169101819732704E-16</v>
      </c>
      <c r="P101" s="3">
        <f>SUM(L101:O101)/(2*Scattering!$E$8)</f>
        <v>-0.5692742472733805</v>
      </c>
      <c r="Q101" s="15">
        <f t="shared" si="18"/>
        <v>0.3374166774079903</v>
      </c>
      <c r="R101" s="18">
        <f t="shared" si="19"/>
        <v>-0.4718334554538792</v>
      </c>
      <c r="S101" s="19">
        <f t="shared" si="20"/>
        <v>0.3374166774079903</v>
      </c>
    </row>
    <row r="102" spans="1:19" s="3" customFormat="1" ht="12.75">
      <c r="A102" s="15">
        <v>91</v>
      </c>
      <c r="B102" s="18">
        <f t="shared" si="15"/>
        <v>-0.017452406437283477</v>
      </c>
      <c r="C102" s="18">
        <v>1</v>
      </c>
      <c r="D102" s="3">
        <f t="shared" si="16"/>
        <v>-0.05235721931185043</v>
      </c>
      <c r="E102" s="3">
        <f t="shared" si="17"/>
        <v>-2.497715601321609</v>
      </c>
      <c r="F102" s="3">
        <f t="shared" si="21"/>
        <v>0.18315724166500966</v>
      </c>
      <c r="G102" s="18">
        <f>Calculations!$D$4*C102</f>
        <v>-0.4999999999999999</v>
      </c>
      <c r="H102" s="3">
        <f>Calculations!$D$5*D102</f>
        <v>0.003812450895890307</v>
      </c>
      <c r="I102" s="3">
        <f>Calculations!$D$6*E102</f>
        <v>0.15063068193785503</v>
      </c>
      <c r="J102" s="19">
        <f>Calculations!$D$7*F102</f>
        <v>-0.0027825700529775306</v>
      </c>
      <c r="K102" s="3">
        <f>SUM(G102:J102)/(2*Scattering!$E$8)</f>
        <v>-0.11521902480156451</v>
      </c>
      <c r="L102" s="18">
        <f>Calculations!$C$4*C102</f>
        <v>-0.8660254037844386</v>
      </c>
      <c r="M102" s="3">
        <f>Calculations!$C$5*D102</f>
        <v>-0.01961335956714209</v>
      </c>
      <c r="N102" s="3">
        <f>Calculations!$C$6*E102</f>
        <v>-0.8542690479507755</v>
      </c>
      <c r="O102" s="19">
        <f>Calculations!$C$7*F102</f>
        <v>0.03180492124163049</v>
      </c>
      <c r="P102" s="3">
        <f>SUM(L102:O102)/(2*Scattering!$E$8)</f>
        <v>-0.5649832554838409</v>
      </c>
      <c r="Q102" s="15">
        <f t="shared" si="18"/>
        <v>0.33248150265334253</v>
      </c>
      <c r="R102" s="18">
        <f t="shared" si="19"/>
        <v>-0.4782325113204017</v>
      </c>
      <c r="S102" s="19">
        <f t="shared" si="20"/>
        <v>0.3324308641100781</v>
      </c>
    </row>
    <row r="103" spans="1:19" s="3" customFormat="1" ht="12.75">
      <c r="A103" s="15">
        <v>92</v>
      </c>
      <c r="B103" s="18">
        <f t="shared" si="15"/>
        <v>-0.03489949670250073</v>
      </c>
      <c r="C103" s="18">
        <v>1</v>
      </c>
      <c r="D103" s="3">
        <f t="shared" si="16"/>
        <v>-0.1046984901075022</v>
      </c>
      <c r="E103" s="3">
        <f t="shared" si="17"/>
        <v>-2.490865188474341</v>
      </c>
      <c r="F103" s="3">
        <f t="shared" si="21"/>
        <v>0.36570084795191643</v>
      </c>
      <c r="G103" s="18">
        <f>Calculations!$D$4*C103</f>
        <v>-0.4999999999999999</v>
      </c>
      <c r="H103" s="3">
        <f>Calculations!$D$5*D103</f>
        <v>0.007623740482305649</v>
      </c>
      <c r="I103" s="3">
        <f>Calculations!$D$6*E103</f>
        <v>0.15021755149250177</v>
      </c>
      <c r="J103" s="19">
        <f>Calculations!$D$7*F103</f>
        <v>-0.0055558176057304755</v>
      </c>
      <c r="K103" s="3">
        <f>SUM(G103:J103)/(2*Scattering!$E$8)</f>
        <v>-0.11501232496772727</v>
      </c>
      <c r="L103" s="18">
        <f>Calculations!$C$4*C103</f>
        <v>-0.8660254037844386</v>
      </c>
      <c r="M103" s="3">
        <f>Calculations!$C$5*D103</f>
        <v>-0.03922074471496097</v>
      </c>
      <c r="N103" s="3">
        <f>Calculations!$C$6*E103</f>
        <v>-0.8519260687669129</v>
      </c>
      <c r="O103" s="19">
        <f>Calculations!$C$7*F103</f>
        <v>0.06350328581810145</v>
      </c>
      <c r="P103" s="3">
        <f>SUM(L103:O103)/(2*Scattering!$E$8)</f>
        <v>-0.5602089851668299</v>
      </c>
      <c r="Q103" s="15">
        <f t="shared" si="18"/>
        <v>0.3270619419561316</v>
      </c>
      <c r="R103" s="18">
        <f t="shared" si="19"/>
        <v>-0.48536998892319083</v>
      </c>
      <c r="S103" s="19">
        <f t="shared" si="20"/>
        <v>0.3268627046580098</v>
      </c>
    </row>
    <row r="104" spans="1:19" s="3" customFormat="1" ht="12.75">
      <c r="A104" s="15">
        <v>93</v>
      </c>
      <c r="B104" s="18">
        <f t="shared" si="15"/>
        <v>-0.05233595624294362</v>
      </c>
      <c r="C104" s="18">
        <v>1</v>
      </c>
      <c r="D104" s="3">
        <f t="shared" si="16"/>
        <v>-0.15700786872883085</v>
      </c>
      <c r="E104" s="3">
        <f t="shared" si="17"/>
        <v>-2.479457107631025</v>
      </c>
      <c r="F104" s="3">
        <f t="shared" si="21"/>
        <v>0.5470188994132803</v>
      </c>
      <c r="G104" s="18">
        <f>Calculations!$D$4*C104</f>
        <v>-0.4999999999999999</v>
      </c>
      <c r="H104" s="3">
        <f>Calculations!$D$5*D104</f>
        <v>0.011432707803517296</v>
      </c>
      <c r="I104" s="3">
        <f>Calculations!$D$6*E104</f>
        <v>0.1495295600349789</v>
      </c>
      <c r="J104" s="19">
        <f>Calculations!$D$7*F104</f>
        <v>-0.008310446226876692</v>
      </c>
      <c r="K104" s="3">
        <f>SUM(G104:J104)/(2*Scattering!$E$8)</f>
        <v>-0.11489114956375504</v>
      </c>
      <c r="L104" s="18">
        <f>Calculations!$C$4*C104</f>
        <v>-0.8660254037844386</v>
      </c>
      <c r="M104" s="3">
        <f>Calculations!$C$5*D104</f>
        <v>-0.058816182844000024</v>
      </c>
      <c r="N104" s="3">
        <f>Calculations!$C$6*E104</f>
        <v>-0.8480242753218111</v>
      </c>
      <c r="O104" s="19">
        <f>Calculations!$C$7*F104</f>
        <v>0.094988835032486</v>
      </c>
      <c r="P104" s="3">
        <f>SUM(L104:O104)/(2*Scattering!$E$8)</f>
        <v>-0.5549855517988407</v>
      </c>
      <c r="Q104" s="15">
        <f t="shared" si="18"/>
        <v>0.3212089389535448</v>
      </c>
      <c r="R104" s="18">
        <f t="shared" si="19"/>
        <v>-0.49321237720350675</v>
      </c>
      <c r="S104" s="19">
        <f t="shared" si="20"/>
        <v>0.32076873326618877</v>
      </c>
    </row>
    <row r="105" spans="1:19" s="3" customFormat="1" ht="12.75">
      <c r="A105" s="15">
        <v>94</v>
      </c>
      <c r="B105" s="18">
        <f t="shared" si="15"/>
        <v>-0.06975647374412533</v>
      </c>
      <c r="C105" s="18">
        <v>1</v>
      </c>
      <c r="D105" s="3">
        <f t="shared" si="16"/>
        <v>-0.209269421232376</v>
      </c>
      <c r="E105" s="3">
        <f t="shared" si="17"/>
        <v>-2.4635052577808887</v>
      </c>
      <c r="F105" s="3">
        <f t="shared" si="21"/>
        <v>0.7265029037493684</v>
      </c>
      <c r="G105" s="18">
        <f>Calculations!$D$4*C105</f>
        <v>-0.4999999999999999</v>
      </c>
      <c r="H105" s="3">
        <f>Calculations!$D$5*D105</f>
        <v>0.015238192611180914</v>
      </c>
      <c r="I105" s="3">
        <f>Calculations!$D$6*E105</f>
        <v>0.14856754577690046</v>
      </c>
      <c r="J105" s="19">
        <f>Calculations!$D$7*F105</f>
        <v>-0.01103721155110847</v>
      </c>
      <c r="K105" s="3">
        <f>SUM(G105:J105)/(2*Scattering!$E$8)</f>
        <v>-0.11485254738203882</v>
      </c>
      <c r="L105" s="18">
        <f>Calculations!$C$4*C105</f>
        <v>-0.8660254037844386</v>
      </c>
      <c r="M105" s="3">
        <f>Calculations!$C$5*D105</f>
        <v>-0.07839370499397989</v>
      </c>
      <c r="N105" s="3">
        <f>Calculations!$C$6*E105</f>
        <v>-0.842568421349758</v>
      </c>
      <c r="O105" s="19">
        <f>Calculations!$C$7*F105</f>
        <v>0.1261559053058111</v>
      </c>
      <c r="P105" s="3">
        <f>SUM(L105:O105)/(2*Scattering!$E$8)</f>
        <v>-0.5493475033985205</v>
      </c>
      <c r="Q105" s="15">
        <f t="shared" si="18"/>
        <v>0.3149737871303309</v>
      </c>
      <c r="R105" s="18">
        <f t="shared" si="19"/>
        <v>-0.5017255877289556</v>
      </c>
      <c r="S105" s="19">
        <f t="shared" si="20"/>
        <v>0.3142065268154086</v>
      </c>
    </row>
    <row r="106" spans="1:19" s="3" customFormat="1" ht="12.75">
      <c r="A106" s="15">
        <v>95</v>
      </c>
      <c r="B106" s="18">
        <f t="shared" si="15"/>
        <v>-0.08715574274765824</v>
      </c>
      <c r="C106" s="18">
        <v>1</v>
      </c>
      <c r="D106" s="3">
        <f t="shared" si="16"/>
        <v>-0.2614672282429747</v>
      </c>
      <c r="E106" s="3">
        <f t="shared" si="17"/>
        <v>-2.4430290737957803</v>
      </c>
      <c r="F106" s="3">
        <f t="shared" si="21"/>
        <v>0.9035494976109262</v>
      </c>
      <c r="G106" s="18">
        <f>Calculations!$D$4*C106</f>
        <v>-0.4999999999999999</v>
      </c>
      <c r="H106" s="3">
        <f>Calculations!$D$5*D106</f>
        <v>0.01903903571775943</v>
      </c>
      <c r="I106" s="3">
        <f>Calculations!$D$6*E106</f>
        <v>0.14733268078445302</v>
      </c>
      <c r="J106" s="19">
        <f>Calculations!$D$7*F106</f>
        <v>-0.013726947133400549</v>
      </c>
      <c r="K106" s="3">
        <f>SUM(G106:J106)/(2*Scattering!$E$8)</f>
        <v>-0.1148934822095945</v>
      </c>
      <c r="L106" s="18">
        <f>Calculations!$C$4*C106</f>
        <v>-0.8660254037844386</v>
      </c>
      <c r="M106" s="3">
        <f>Calculations!$C$5*D106</f>
        <v>-0.09794734766200149</v>
      </c>
      <c r="N106" s="3">
        <f>Calculations!$C$6*E106</f>
        <v>-0.8355651539684085</v>
      </c>
      <c r="O106" s="19">
        <f>Calculations!$C$7*F106</f>
        <v>0.15689972369200775</v>
      </c>
      <c r="P106" s="3">
        <f>SUM(L106:O106)/(2*Scattering!$E$8)</f>
        <v>-0.5433297214659204</v>
      </c>
      <c r="Q106" s="15">
        <f t="shared" si="18"/>
        <v>0.30840769848248106</v>
      </c>
      <c r="R106" s="18">
        <f t="shared" si="19"/>
        <v>-0.5108747896135221</v>
      </c>
      <c r="S106" s="19">
        <f t="shared" si="20"/>
        <v>0.3072341140789253</v>
      </c>
    </row>
    <row r="107" spans="1:19" s="3" customFormat="1" ht="12.75">
      <c r="A107" s="15">
        <v>96</v>
      </c>
      <c r="B107" s="18">
        <f aca="true" t="shared" si="22" ref="B107:B138">COS(A107*PI()/180)</f>
        <v>-0.10452846326765333</v>
      </c>
      <c r="C107" s="18">
        <v>1</v>
      </c>
      <c r="D107" s="3">
        <f aca="true" t="shared" si="23" ref="D107:D138">B107*3</f>
        <v>-0.31358538980296</v>
      </c>
      <c r="E107" s="3">
        <f aca="true" t="shared" si="24" ref="E107:E138">5*0.5*(3*B107^2-1)</f>
        <v>-2.4180535027517713</v>
      </c>
      <c r="F107" s="3">
        <f t="shared" si="21"/>
        <v>1.0775621343128035</v>
      </c>
      <c r="G107" s="18">
        <f>Calculations!$D$4*C107</f>
        <v>-0.4999999999999999</v>
      </c>
      <c r="H107" s="3">
        <f>Calculations!$D$5*D107</f>
        <v>0.022834079349622994</v>
      </c>
      <c r="I107" s="3">
        <f>Calculations!$D$6*E107</f>
        <v>0.14582646955041348</v>
      </c>
      <c r="J107" s="19">
        <f>Calculations!$D$7*F107</f>
        <v>-0.016370590089172386</v>
      </c>
      <c r="K107" s="3">
        <f>SUM(G107:J107)/(2*Scattering!$E$8)</f>
        <v>-0.11501084166450551</v>
      </c>
      <c r="L107" s="18">
        <f>Calculations!$C$4*C107</f>
        <v>-0.8660254037844386</v>
      </c>
      <c r="M107" s="3">
        <f>Calculations!$C$5*D107</f>
        <v>-0.11747115461908773</v>
      </c>
      <c r="N107" s="3">
        <f>Calculations!$C$6*E107</f>
        <v>-0.8270230055802961</v>
      </c>
      <c r="O107" s="19">
        <f>Calculations!$C$7*F107</f>
        <v>0.18711670094630634</v>
      </c>
      <c r="P107" s="3">
        <f>SUM(L107:O107)/(2*Scattering!$E$8)</f>
        <v>-0.5369673219674233</v>
      </c>
      <c r="Q107" s="15">
        <f aca="true" t="shared" si="25" ref="Q107:Q138">K107*K107+P107*P107</f>
        <v>0.30156139856124436</v>
      </c>
      <c r="R107" s="18">
        <f aca="true" t="shared" si="26" ref="R107:R138">LOG(Q107)</f>
        <v>-0.5206242512132858</v>
      </c>
      <c r="S107" s="19">
        <f aca="true" t="shared" si="27" ref="S107:S138">Q107*SIN(A107*PI()/180)</f>
        <v>0.29990941366703605</v>
      </c>
    </row>
    <row r="108" spans="1:19" s="3" customFormat="1" ht="12.75">
      <c r="A108" s="15">
        <v>97</v>
      </c>
      <c r="B108" s="18">
        <f t="shared" si="22"/>
        <v>-0.12186934340514737</v>
      </c>
      <c r="C108" s="18">
        <v>1</v>
      </c>
      <c r="D108" s="3">
        <f t="shared" si="23"/>
        <v>-0.3656080302154421</v>
      </c>
      <c r="E108" s="3">
        <f t="shared" si="24"/>
        <v>-2.388608973534987</v>
      </c>
      <c r="F108" s="3">
        <f t="shared" si="21"/>
        <v>1.2479527528221752</v>
      </c>
      <c r="G108" s="18">
        <f>Calculations!$D$4*C108</f>
        <v>-0.4999999999999999</v>
      </c>
      <c r="H108" s="3">
        <f>Calculations!$D$5*D108</f>
        <v>0.02662216749971801</v>
      </c>
      <c r="I108" s="3">
        <f>Calculations!$D$6*E108</f>
        <v>0.14405074716115648</v>
      </c>
      <c r="J108" s="19">
        <f>Calculations!$D$7*F108</f>
        <v>-0.0189592064499694</v>
      </c>
      <c r="K108" s="3">
        <f>SUM(G108:J108)/(2*Scattering!$E$8)</f>
        <v>-0.11520144607237448</v>
      </c>
      <c r="L108" s="18">
        <f>Calculations!$C$4*C108</f>
        <v>-0.8660254037844386</v>
      </c>
      <c r="M108" s="3">
        <f>Calculations!$C$5*D108</f>
        <v>-0.13695917872450858</v>
      </c>
      <c r="N108" s="3">
        <f>Calculations!$C$6*E108</f>
        <v>-0.8169523834774146</v>
      </c>
      <c r="O108" s="19">
        <f>Calculations!$C$7*F108</f>
        <v>0.21670472134199986</v>
      </c>
      <c r="P108" s="3">
        <f>SUM(L108:O108)/(2*Scattering!$E$8)</f>
        <v>-0.5302955566357216</v>
      </c>
      <c r="Q108" s="15">
        <f t="shared" si="25"/>
        <v>0.294484750564756</v>
      </c>
      <c r="R108" s="18">
        <f t="shared" si="26"/>
        <v>-0.5309371895595619</v>
      </c>
      <c r="S108" s="19">
        <f t="shared" si="27"/>
        <v>0.2922897058901032</v>
      </c>
    </row>
    <row r="109" spans="1:19" s="3" customFormat="1" ht="12.75">
      <c r="A109" s="15">
        <v>98</v>
      </c>
      <c r="B109" s="18">
        <f t="shared" si="22"/>
        <v>-0.13917310096006535</v>
      </c>
      <c r="C109" s="18">
        <v>1</v>
      </c>
      <c r="D109" s="3">
        <f t="shared" si="23"/>
        <v>-0.41751930288019606</v>
      </c>
      <c r="E109" s="3">
        <f t="shared" si="24"/>
        <v>-2.354731359768696</v>
      </c>
      <c r="F109" s="3">
        <f t="shared" si="21"/>
        <v>1.4141434234364532</v>
      </c>
      <c r="G109" s="18">
        <f>Calculations!$D$4*C109</f>
        <v>-0.4999999999999999</v>
      </c>
      <c r="H109" s="3">
        <f>Calculations!$D$5*D109</f>
        <v>0.030402146279697888</v>
      </c>
      <c r="I109" s="3">
        <f>Calculations!$D$6*E109</f>
        <v>0.14200767706088424</v>
      </c>
      <c r="J109" s="19">
        <f>Calculations!$D$7*F109</f>
        <v>-0.021484016165008293</v>
      </c>
      <c r="K109" s="3">
        <f>SUM(G109:J109)/(2*Scattering!$E$8)</f>
        <v>-0.11546205735904277</v>
      </c>
      <c r="L109" s="18">
        <f>Calculations!$C$4*C109</f>
        <v>-0.8660254037844386</v>
      </c>
      <c r="M109" s="3">
        <f>Calculations!$C$5*D109</f>
        <v>-0.15640548373733662</v>
      </c>
      <c r="N109" s="3">
        <f>Calculations!$C$6*E109</f>
        <v>-0.8053655571615361</v>
      </c>
      <c r="O109" s="19">
        <f>Calculations!$C$7*F109</f>
        <v>0.2455634284394143</v>
      </c>
      <c r="P109" s="3">
        <f>SUM(L109:O109)/(2*Scattering!$E$8)</f>
        <v>-0.5233497148521966</v>
      </c>
      <c r="Q109" s="15">
        <f t="shared" si="25"/>
        <v>0.2872264107254584</v>
      </c>
      <c r="R109" s="18">
        <f t="shared" si="26"/>
        <v>-0.5417756288274614</v>
      </c>
      <c r="S109" s="19">
        <f t="shared" si="27"/>
        <v>0.28443114304067274</v>
      </c>
    </row>
    <row r="110" spans="1:19" s="3" customFormat="1" ht="12.75">
      <c r="A110" s="15">
        <v>99</v>
      </c>
      <c r="B110" s="18">
        <f t="shared" si="22"/>
        <v>-0.15643446504023104</v>
      </c>
      <c r="C110" s="18">
        <v>1</v>
      </c>
      <c r="D110" s="3">
        <f t="shared" si="23"/>
        <v>-0.4693033951206931</v>
      </c>
      <c r="E110" s="3">
        <f t="shared" si="24"/>
        <v>-2.3164619361068257</v>
      </c>
      <c r="F110" s="3">
        <f t="shared" si="21"/>
        <v>1.5755679656299124</v>
      </c>
      <c r="G110" s="18">
        <f>Calculations!$D$4*C110</f>
        <v>-0.4999999999999999</v>
      </c>
      <c r="H110" s="3">
        <f>Calculations!$D$5*D110</f>
        <v>0.03417286427140881</v>
      </c>
      <c r="I110" s="3">
        <f>Calculations!$D$6*E110</f>
        <v>0.1396997484158031</v>
      </c>
      <c r="J110" s="19">
        <f>Calculations!$D$7*F110</f>
        <v>-0.023936417679902573</v>
      </c>
      <c r="K110" s="3">
        <f>SUM(G110:J110)/(2*Scattering!$E$8)</f>
        <v>-0.11578938793599218</v>
      </c>
      <c r="L110" s="18">
        <f>Calculations!$C$4*C110</f>
        <v>-0.8660254037844386</v>
      </c>
      <c r="M110" s="3">
        <f>Calculations!$C$5*D110</f>
        <v>-0.1758041461246846</v>
      </c>
      <c r="N110" s="3">
        <f>Calculations!$C$6*E110</f>
        <v>-0.7922766433957126</v>
      </c>
      <c r="O110" s="19">
        <f>Calculations!$C$7*F110</f>
        <v>0.273594506022027</v>
      </c>
      <c r="P110" s="3">
        <f>SUM(L110:O110)/(2*Scattering!$E$8)</f>
        <v>-0.5161650263762966</v>
      </c>
      <c r="Q110" s="15">
        <f t="shared" si="25"/>
        <v>0.27983351681263463</v>
      </c>
      <c r="R110" s="18">
        <f t="shared" si="26"/>
        <v>-0.5531002694903049</v>
      </c>
      <c r="S110" s="19">
        <f t="shared" si="27"/>
        <v>0.27638830186357266</v>
      </c>
    </row>
    <row r="111" spans="1:19" s="3" customFormat="1" ht="12.75">
      <c r="A111" s="15">
        <v>100</v>
      </c>
      <c r="B111" s="18">
        <f t="shared" si="22"/>
        <v>-0.1736481776669303</v>
      </c>
      <c r="C111" s="18">
        <v>1</v>
      </c>
      <c r="D111" s="3">
        <f t="shared" si="23"/>
        <v>-0.5209445330007909</v>
      </c>
      <c r="E111" s="3">
        <f t="shared" si="24"/>
        <v>-2.2738473279471565</v>
      </c>
      <c r="F111" s="3">
        <f t="shared" si="21"/>
        <v>1.7316735336243074</v>
      </c>
      <c r="G111" s="18">
        <f>Calculations!$D$4*C111</f>
        <v>-0.4999999999999999</v>
      </c>
      <c r="H111" s="3">
        <f>Calculations!$D$5*D111</f>
        <v>0.0379331728776226</v>
      </c>
      <c r="I111" s="3">
        <f>Calculations!$D$6*E111</f>
        <v>0.13712977308145802</v>
      </c>
      <c r="J111" s="19">
        <f>Calculations!$D$7*F111</f>
        <v>-0.026308012025042977</v>
      </c>
      <c r="K111" s="3">
        <f>SUM(G111:J111)/(2*Scattering!$E$8)</f>
        <v>-0.11618010955506843</v>
      </c>
      <c r="L111" s="18">
        <f>Calculations!$C$4*C111</f>
        <v>-0.8660254037844386</v>
      </c>
      <c r="M111" s="3">
        <f>Calculations!$C$5*D111</f>
        <v>-0.19514925686606943</v>
      </c>
      <c r="N111" s="3">
        <f>Calculations!$C$6*E111</f>
        <v>-0.7777015890051753</v>
      </c>
      <c r="O111" s="19">
        <f>Calculations!$C$7*F111</f>
        <v>0.3007019534279148</v>
      </c>
      <c r="P111" s="3">
        <f>SUM(L111:O111)/(2*Scattering!$E$8)</f>
        <v>-0.5087765651830463</v>
      </c>
      <c r="Q111" s="15">
        <f t="shared" si="25"/>
        <v>0.2723514111356862</v>
      </c>
      <c r="R111" s="18">
        <f t="shared" si="26"/>
        <v>-0.5648703701729161</v>
      </c>
      <c r="S111" s="19">
        <f t="shared" si="27"/>
        <v>0.2682137812302392</v>
      </c>
    </row>
    <row r="112" spans="1:19" s="3" customFormat="1" ht="12.75">
      <c r="A112" s="15">
        <v>101</v>
      </c>
      <c r="B112" s="18">
        <f t="shared" si="22"/>
        <v>-0.1908089953765448</v>
      </c>
      <c r="C112" s="18">
        <v>1</v>
      </c>
      <c r="D112" s="3">
        <f t="shared" si="23"/>
        <v>-0.5724269861296344</v>
      </c>
      <c r="E112" s="3">
        <f t="shared" si="24"/>
        <v>-2.2269394546254526</v>
      </c>
      <c r="F112" s="3">
        <f t="shared" si="21"/>
        <v>1.8819221653273133</v>
      </c>
      <c r="G112" s="18">
        <f>Calculations!$D$4*C112</f>
        <v>-0.4999999999999999</v>
      </c>
      <c r="H112" s="3">
        <f>Calculations!$D$5*D112</f>
        <v>0.041681926671911014</v>
      </c>
      <c r="I112" s="3">
        <f>Calculations!$D$6*E112</f>
        <v>0.13430088217691943</v>
      </c>
      <c r="J112" s="19">
        <f>Calculations!$D$7*F112</f>
        <v>-0.028590626347452835</v>
      </c>
      <c r="K112" s="3">
        <f>SUM(G112:J112)/(2*Scattering!$E$8)</f>
        <v>-0.11663086210944891</v>
      </c>
      <c r="L112" s="18">
        <f>Calculations!$C$4*C112</f>
        <v>-0.8660254037844386</v>
      </c>
      <c r="M112" s="3">
        <f>Calculations!$C$5*D112</f>
        <v>-0.21443492325335986</v>
      </c>
      <c r="N112" s="3">
        <f>Calculations!$C$6*E112</f>
        <v>-0.7616581514485838</v>
      </c>
      <c r="O112" s="19">
        <f>Calculations!$C$7*F112</f>
        <v>0.32679235452009153</v>
      </c>
      <c r="P112" s="3">
        <f>SUM(L112:O112)/(2*Scattering!$E$8)</f>
        <v>-0.5012191546656468</v>
      </c>
      <c r="Q112" s="15">
        <f t="shared" si="25"/>
        <v>0.26482339900013885</v>
      </c>
      <c r="R112" s="18">
        <f t="shared" si="26"/>
        <v>-0.5770436445809602</v>
      </c>
      <c r="S112" s="19">
        <f t="shared" si="27"/>
        <v>0.2599578472715432</v>
      </c>
    </row>
    <row r="113" spans="1:19" s="3" customFormat="1" ht="12.75">
      <c r="A113" s="15">
        <v>102</v>
      </c>
      <c r="B113" s="18">
        <f t="shared" si="22"/>
        <v>-0.20791169081775912</v>
      </c>
      <c r="C113" s="18">
        <v>1</v>
      </c>
      <c r="D113" s="3">
        <f t="shared" si="23"/>
        <v>-0.6237350724532773</v>
      </c>
      <c r="E113" s="3">
        <f t="shared" si="24"/>
        <v>-2.175795466159754</v>
      </c>
      <c r="F113" s="3">
        <f t="shared" si="21"/>
        <v>2.0257922903829497</v>
      </c>
      <c r="G113" s="18">
        <f>Calculations!$D$4*C113</f>
        <v>-0.4999999999999999</v>
      </c>
      <c r="H113" s="3">
        <f>Calculations!$D$5*D113</f>
        <v>0.04541798374755322</v>
      </c>
      <c r="I113" s="3">
        <f>Calculations!$D$6*E113</f>
        <v>0.13121652226999742</v>
      </c>
      <c r="J113" s="19">
        <f>Calculations!$D$7*F113</f>
        <v>-0.030776336821462583</v>
      </c>
      <c r="K113" s="3">
        <f>SUM(G113:J113)/(2*Scattering!$E$8)</f>
        <v>-0.11713826235812315</v>
      </c>
      <c r="L113" s="18">
        <f>Calculations!$C$4*C113</f>
        <v>-0.8660254037844386</v>
      </c>
      <c r="M113" s="3">
        <f>Calculations!$C$5*D113</f>
        <v>-0.23365527068574926</v>
      </c>
      <c r="N113" s="3">
        <f>Calculations!$C$6*E113</f>
        <v>-0.7441658771832992</v>
      </c>
      <c r="O113" s="19">
        <f>Calculations!$C$7*F113</f>
        <v>0.3517751395567162</v>
      </c>
      <c r="P113" s="3">
        <f>SUM(L113:O113)/(2*Scattering!$E$8)</f>
        <v>-0.4935272744552498</v>
      </c>
      <c r="Q113" s="15">
        <f t="shared" si="25"/>
        <v>0.25729054313950794</v>
      </c>
      <c r="R113" s="18">
        <f t="shared" si="26"/>
        <v>-0.5895761762374017</v>
      </c>
      <c r="S113" s="19">
        <f t="shared" si="27"/>
        <v>0.25166812746340744</v>
      </c>
    </row>
    <row r="114" spans="1:19" s="3" customFormat="1" ht="12.75">
      <c r="A114" s="15">
        <v>103</v>
      </c>
      <c r="B114" s="18">
        <f t="shared" si="22"/>
        <v>-0.2249510543438648</v>
      </c>
      <c r="C114" s="18">
        <v>1</v>
      </c>
      <c r="D114" s="3">
        <f t="shared" si="23"/>
        <v>-0.6748531630315944</v>
      </c>
      <c r="E114" s="3">
        <f t="shared" si="24"/>
        <v>-2.120477673621877</v>
      </c>
      <c r="F114" s="3">
        <f t="shared" si="21"/>
        <v>2.162780193190392</v>
      </c>
      <c r="G114" s="18">
        <f>Calculations!$D$4*C114</f>
        <v>-0.4999999999999999</v>
      </c>
      <c r="H114" s="3">
        <f>Calculations!$D$5*D114</f>
        <v>0.049140206065372095</v>
      </c>
      <c r="I114" s="3">
        <f>Calculations!$D$6*E114</f>
        <v>0.12788045117812924</v>
      </c>
      <c r="J114" s="19">
        <f>Calculations!$D$7*F114</f>
        <v>-0.03285749087525289</v>
      </c>
      <c r="K114" s="3">
        <f>SUM(G114:J114)/(2*Scattering!$E$8)</f>
        <v>-0.11769891255156267</v>
      </c>
      <c r="L114" s="18">
        <f>Calculations!$C$4*C114</f>
        <v>-0.8660254037844386</v>
      </c>
      <c r="M114" s="3">
        <f>Calculations!$C$5*D114</f>
        <v>-0.2528044444592187</v>
      </c>
      <c r="N114" s="3">
        <f>Calculations!$C$6*E114</f>
        <v>-0.725246077851035</v>
      </c>
      <c r="O114" s="19">
        <f>Calculations!$C$7*F114</f>
        <v>0.3755628392416431</v>
      </c>
      <c r="P114" s="3">
        <f>SUM(L114:O114)/(2*Scattering!$E$8)</f>
        <v>-0.48573496910444525</v>
      </c>
      <c r="Q114" s="15">
        <f t="shared" si="25"/>
        <v>0.24979149422671676</v>
      </c>
      <c r="R114" s="18">
        <f t="shared" si="26"/>
        <v>-0.6024223540855574</v>
      </c>
      <c r="S114" s="19">
        <f t="shared" si="27"/>
        <v>0.2433893544124867</v>
      </c>
    </row>
    <row r="115" spans="1:19" s="3" customFormat="1" ht="12.75">
      <c r="A115" s="15">
        <v>104</v>
      </c>
      <c r="B115" s="18">
        <f t="shared" si="22"/>
        <v>-0.24192189559966779</v>
      </c>
      <c r="C115" s="18">
        <v>1</v>
      </c>
      <c r="D115" s="3">
        <f t="shared" si="23"/>
        <v>-0.7257656867990033</v>
      </c>
      <c r="E115" s="3">
        <f t="shared" si="24"/>
        <v>-2.0610534732209755</v>
      </c>
      <c r="F115" s="3">
        <f t="shared" si="21"/>
        <v>2.2924014268708772</v>
      </c>
      <c r="G115" s="18">
        <f>Calculations!$D$4*C115</f>
        <v>-0.4999999999999999</v>
      </c>
      <c r="H115" s="3">
        <f>Calculations!$D$5*D115</f>
        <v>0.052847459800391634</v>
      </c>
      <c r="I115" s="3">
        <f>Calculations!$D$6*E115</f>
        <v>0.1242967333900579</v>
      </c>
      <c r="J115" s="19">
        <f>Calculations!$D$7*F115</f>
        <v>-0.03482672867218912</v>
      </c>
      <c r="K115" s="3">
        <f>SUM(G115:J115)/(2*Scattering!$E$8)</f>
        <v>-0.11830940893671997</v>
      </c>
      <c r="L115" s="18">
        <f>Calculations!$C$4*C115</f>
        <v>-0.8660254037844386</v>
      </c>
      <c r="M115" s="3">
        <f>Calculations!$C$5*D115</f>
        <v>-0.27187661154993437</v>
      </c>
      <c r="N115" s="3">
        <f>Calculations!$C$6*E115</f>
        <v>-0.7049218043129054</v>
      </c>
      <c r="O115" s="19">
        <f>Calculations!$C$7*F115</f>
        <v>0.3980713302571987</v>
      </c>
      <c r="P115" s="3">
        <f>SUM(L115:O115)/(2*Scattering!$E$8)</f>
        <v>-0.47787575887478945</v>
      </c>
      <c r="Q115" s="15">
        <f t="shared" si="25"/>
        <v>0.24236235716311194</v>
      </c>
      <c r="R115" s="18">
        <f t="shared" si="26"/>
        <v>-0.6155348323021199</v>
      </c>
      <c r="S115" s="19">
        <f t="shared" si="27"/>
        <v>0.23516315936554416</v>
      </c>
    </row>
    <row r="116" spans="1:19" s="3" customFormat="1" ht="12.75">
      <c r="A116" s="15">
        <v>105</v>
      </c>
      <c r="B116" s="18">
        <f t="shared" si="22"/>
        <v>-0.25881904510252085</v>
      </c>
      <c r="C116" s="18">
        <v>1</v>
      </c>
      <c r="D116" s="3">
        <f t="shared" si="23"/>
        <v>-0.7764571353075626</v>
      </c>
      <c r="E116" s="3">
        <f t="shared" si="24"/>
        <v>-1.9975952641916446</v>
      </c>
      <c r="F116" s="3">
        <f t="shared" si="21"/>
        <v>2.414192174297029</v>
      </c>
      <c r="G116" s="18">
        <f>Calculations!$D$4*C116</f>
        <v>-0.4999999999999999</v>
      </c>
      <c r="H116" s="3">
        <f>Calculations!$D$5*D116</f>
        <v>0.05653861568721109</v>
      </c>
      <c r="I116" s="3">
        <f>Calculations!$D$6*E116</f>
        <v>0.12046973511387894</v>
      </c>
      <c r="J116" s="19">
        <f>Calculations!$D$7*F116</f>
        <v>-0.03667700378791501</v>
      </c>
      <c r="K116" s="3">
        <f>SUM(G116:J116)/(2*Scattering!$E$8)</f>
        <v>-0.1189663501200211</v>
      </c>
      <c r="L116" s="18">
        <f>Calculations!$C$4*C116</f>
        <v>-0.8660254037844386</v>
      </c>
      <c r="M116" s="3">
        <f>Calculations!$C$5*D116</f>
        <v>-0.29086596239104384</v>
      </c>
      <c r="N116" s="3">
        <f>Calculations!$C$6*E116</f>
        <v>-0.6832178185655033</v>
      </c>
      <c r="O116" s="19">
        <f>Calculations!$C$7*F116</f>
        <v>0.41922007160444336</v>
      </c>
      <c r="P116" s="3">
        <f>SUM(L116:O116)/(2*Scattering!$E$8)</f>
        <v>-0.4699825528618427</v>
      </c>
      <c r="Q116" s="15">
        <f t="shared" si="25"/>
        <v>0.23503659245541422</v>
      </c>
      <c r="R116" s="18">
        <f t="shared" si="26"/>
        <v>-0.6288645178801375</v>
      </c>
      <c r="S116" s="19">
        <f t="shared" si="27"/>
        <v>0.22702791477566298</v>
      </c>
    </row>
    <row r="117" spans="1:19" s="3" customFormat="1" ht="12.75">
      <c r="A117" s="15">
        <v>106</v>
      </c>
      <c r="B117" s="18">
        <f t="shared" si="22"/>
        <v>-0.27563735581699905</v>
      </c>
      <c r="C117" s="18">
        <v>1</v>
      </c>
      <c r="D117" s="3">
        <f t="shared" si="23"/>
        <v>-0.8269120674509971</v>
      </c>
      <c r="E117" s="3">
        <f t="shared" si="24"/>
        <v>-1.930180360586598</v>
      </c>
      <c r="F117" s="3">
        <f t="shared" si="21"/>
        <v>2.527710552443976</v>
      </c>
      <c r="G117" s="18">
        <f>Calculations!$D$4*C117</f>
        <v>-0.4999999999999999</v>
      </c>
      <c r="H117" s="3">
        <f>Calculations!$D$5*D117</f>
        <v>0.06021254936399029</v>
      </c>
      <c r="I117" s="3">
        <f>Calculations!$D$6*E117</f>
        <v>0.11640411895748796</v>
      </c>
      <c r="J117" s="19">
        <f>Calculations!$D$7*F117</f>
        <v>-0.03840160302637699</v>
      </c>
      <c r="K117" s="3">
        <f>SUM(G117:J117)/(2*Scattering!$E$8)</f>
        <v>-0.11966634526759427</v>
      </c>
      <c r="L117" s="18">
        <f>Calculations!$C$4*C117</f>
        <v>-0.8660254037844386</v>
      </c>
      <c r="M117" s="3">
        <f>Calculations!$C$5*D117</f>
        <v>-0.30976671264232686</v>
      </c>
      <c r="N117" s="3">
        <f>Calculations!$C$6*E117</f>
        <v>-0.6601605635722191</v>
      </c>
      <c r="O117" s="19">
        <f>Calculations!$C$7*F117</f>
        <v>0.43893233110136615</v>
      </c>
      <c r="P117" s="3">
        <f>SUM(L117:O117)/(2*Scattering!$E$8)</f>
        <v>-0.4620875646836983</v>
      </c>
      <c r="Q117" s="15">
        <f t="shared" si="25"/>
        <v>0.22784495162501417</v>
      </c>
      <c r="R117" s="18">
        <f t="shared" si="26"/>
        <v>-0.642360589665198</v>
      </c>
      <c r="S117" s="19">
        <f t="shared" si="27"/>
        <v>0.21901862461004534</v>
      </c>
    </row>
    <row r="118" spans="1:19" s="3" customFormat="1" ht="12.75">
      <c r="A118" s="15">
        <v>107</v>
      </c>
      <c r="B118" s="18">
        <f t="shared" si="22"/>
        <v>-0.29237170472273666</v>
      </c>
      <c r="C118" s="18">
        <v>1</v>
      </c>
      <c r="D118" s="3">
        <f t="shared" si="23"/>
        <v>-0.87711511416821</v>
      </c>
      <c r="E118" s="3">
        <f t="shared" si="24"/>
        <v>-1.8588908970814066</v>
      </c>
      <c r="F118" s="3">
        <f t="shared" si="21"/>
        <v>2.632537856477063</v>
      </c>
      <c r="G118" s="18">
        <f>Calculations!$D$4*C118</f>
        <v>-0.4999999999999999</v>
      </c>
      <c r="H118" s="3">
        <f>Calculations!$D$5*D118</f>
        <v>0.06386814171494123</v>
      </c>
      <c r="I118" s="3">
        <f>Calculations!$D$6*E118</f>
        <v>0.11210483824791126</v>
      </c>
      <c r="J118" s="19">
        <f>Calculations!$D$7*F118</f>
        <v>-0.03999416532031202</v>
      </c>
      <c r="K118" s="3">
        <f>SUM(G118:J118)/(2*Scattering!$E$8)</f>
        <v>-0.12040602212260898</v>
      </c>
      <c r="L118" s="18">
        <f>Calculations!$C$4*C118</f>
        <v>-0.8660254037844386</v>
      </c>
      <c r="M118" s="3">
        <f>Calculations!$C$5*D118</f>
        <v>-0.3285731049521619</v>
      </c>
      <c r="N118" s="3">
        <f>Calculations!$C$6*E118</f>
        <v>-0.6357781310465636</v>
      </c>
      <c r="O118" s="19">
        <f>Calculations!$C$7*F118</f>
        <v>0.457135401416449</v>
      </c>
      <c r="P118" s="3">
        <f>SUM(L118:O118)/(2*Scattering!$E$8)</f>
        <v>-0.4542222309509147</v>
      </c>
      <c r="Q118" s="15">
        <f t="shared" si="25"/>
        <v>0.2208154452534163</v>
      </c>
      <c r="R118" s="18">
        <f t="shared" si="26"/>
        <v>-0.655970552529198</v>
      </c>
      <c r="S118" s="19">
        <f t="shared" si="27"/>
        <v>0.2111668604859373</v>
      </c>
    </row>
    <row r="119" spans="1:19" s="3" customFormat="1" ht="12.75">
      <c r="A119" s="15">
        <v>108</v>
      </c>
      <c r="B119" s="18">
        <f t="shared" si="22"/>
        <v>-0.30901699437494734</v>
      </c>
      <c r="C119" s="18">
        <v>1</v>
      </c>
      <c r="D119" s="3">
        <f t="shared" si="23"/>
        <v>-0.927050983124842</v>
      </c>
      <c r="E119" s="3">
        <f t="shared" si="24"/>
        <v>-1.7838137289060532</v>
      </c>
      <c r="F119" s="3">
        <f t="shared" si="21"/>
        <v>2.728279740156158</v>
      </c>
      <c r="G119" s="18">
        <f>Calculations!$D$4*C119</f>
        <v>-0.4999999999999999</v>
      </c>
      <c r="H119" s="3">
        <f>Calculations!$D$5*D119</f>
        <v>0.0675042792112212</v>
      </c>
      <c r="I119" s="3">
        <f>Calculations!$D$6*E119</f>
        <v>0.10757713099644009</v>
      </c>
      <c r="J119" s="19">
        <f>Calculations!$D$7*F119</f>
        <v>-0.04144869966424127</v>
      </c>
      <c r="K119" s="3">
        <f>SUM(G119:J119)/(2*Scattering!$E$8)</f>
        <v>-0.12118203482028549</v>
      </c>
      <c r="L119" s="18">
        <f>Calculations!$C$4*C119</f>
        <v>-0.8660254037844386</v>
      </c>
      <c r="M119" s="3">
        <f>Calculations!$C$5*D119</f>
        <v>-0.3472794107112692</v>
      </c>
      <c r="N119" s="3">
        <f>Calculations!$C$6*E119</f>
        <v>-0.6101002272267438</v>
      </c>
      <c r="O119" s="19">
        <f>Calculations!$C$7*F119</f>
        <v>0.47376080504372303</v>
      </c>
      <c r="P119" s="3">
        <f>SUM(L119:O119)/(2*Scattering!$E$8)</f>
        <v>-0.4464171327270821</v>
      </c>
      <c r="Q119" s="15">
        <f t="shared" si="25"/>
        <v>0.21397334195545412</v>
      </c>
      <c r="R119" s="18">
        <f t="shared" si="26"/>
        <v>-0.6696403302153288</v>
      </c>
      <c r="S119" s="19">
        <f t="shared" si="27"/>
        <v>0.20350074118018582</v>
      </c>
    </row>
    <row r="120" spans="1:19" s="3" customFormat="1" ht="12.75">
      <c r="A120" s="15">
        <v>109</v>
      </c>
      <c r="B120" s="18">
        <f t="shared" si="22"/>
        <v>-0.3255681544571564</v>
      </c>
      <c r="C120" s="18">
        <v>1</v>
      </c>
      <c r="D120" s="3">
        <f t="shared" si="23"/>
        <v>-0.9767044633714692</v>
      </c>
      <c r="E120" s="3">
        <f t="shared" si="24"/>
        <v>-1.7050403260252085</v>
      </c>
      <c r="F120" s="3">
        <f t="shared" si="21"/>
        <v>2.8145673293111924</v>
      </c>
      <c r="G120" s="18">
        <f>Calculations!$D$4*C120</f>
        <v>-0.4999999999999999</v>
      </c>
      <c r="H120" s="3">
        <f>Calculations!$D$5*D120</f>
        <v>0.07111985425012475</v>
      </c>
      <c r="I120" s="3">
        <f>Calculations!$D$6*E120</f>
        <v>0.10282651351692057</v>
      </c>
      <c r="J120" s="19">
        <f>Calculations!$D$7*F120</f>
        <v>-0.04275960203066568</v>
      </c>
      <c r="K120" s="3">
        <f>SUM(G120:J120)/(2*Scattering!$E$8)</f>
        <v>-0.12199107148186879</v>
      </c>
      <c r="L120" s="18">
        <f>Calculations!$C$4*C120</f>
        <v>-0.8660254037844386</v>
      </c>
      <c r="M120" s="3">
        <f>Calculations!$C$5*D120</f>
        <v>-0.3658799317977025</v>
      </c>
      <c r="N120" s="3">
        <f>Calculations!$C$6*E120</f>
        <v>-0.5831581366831867</v>
      </c>
      <c r="O120" s="19">
        <f>Calculations!$C$7*F120</f>
        <v>0.48874448765576756</v>
      </c>
      <c r="P120" s="3">
        <f>SUM(L120:O120)/(2*Scattering!$E$8)</f>
        <v>-0.438701920180049</v>
      </c>
      <c r="Q120" s="15">
        <f t="shared" si="25"/>
        <v>0.2073411962909565</v>
      </c>
      <c r="R120" s="18">
        <f t="shared" si="26"/>
        <v>-0.6833144000560645</v>
      </c>
      <c r="S120" s="19">
        <f t="shared" si="27"/>
        <v>0.19604495258008353</v>
      </c>
    </row>
    <row r="121" spans="1:19" s="3" customFormat="1" ht="12.75">
      <c r="A121" s="15">
        <v>110</v>
      </c>
      <c r="B121" s="18">
        <f t="shared" si="22"/>
        <v>-0.3420201433256687</v>
      </c>
      <c r="C121" s="18">
        <v>1</v>
      </c>
      <c r="D121" s="3">
        <f t="shared" si="23"/>
        <v>-1.0260604299770062</v>
      </c>
      <c r="E121" s="3">
        <f t="shared" si="24"/>
        <v>-1.6226666616961678</v>
      </c>
      <c r="F121" s="3">
        <f t="shared" si="21"/>
        <v>2.891058265327039</v>
      </c>
      <c r="G121" s="18">
        <f>Calculations!$D$4*C121</f>
        <v>-0.4999999999999999</v>
      </c>
      <c r="H121" s="3">
        <f>Calculations!$D$5*D121</f>
        <v>0.07471376549247032</v>
      </c>
      <c r="I121" s="3">
        <f>Calculations!$D$6*E121</f>
        <v>0.09785877370497482</v>
      </c>
      <c r="J121" s="19">
        <f>Calculations!$D$7*F121</f>
        <v>-0.04392167122294582</v>
      </c>
      <c r="K121" s="3">
        <f>SUM(G121:J121)/(2*Scattering!$E$8)</f>
        <v>-0.12282986156964293</v>
      </c>
      <c r="L121" s="18">
        <f>Calculations!$C$4*C121</f>
        <v>-0.8660254037844386</v>
      </c>
      <c r="M121" s="3">
        <f>Calculations!$C$5*D121</f>
        <v>-0.3843690023125522</v>
      </c>
      <c r="N121" s="3">
        <f>Calculations!$C$6*E121</f>
        <v>-0.5549846842031076</v>
      </c>
      <c r="O121" s="19">
        <f>Calculations!$C$7*F121</f>
        <v>0.5020269993029571</v>
      </c>
      <c r="P121" s="3">
        <f>SUM(L121:O121)/(2*Scattering!$E$8)</f>
        <v>-0.4311052406140809</v>
      </c>
      <c r="Q121" s="15">
        <f t="shared" si="25"/>
        <v>0.20093890337814224</v>
      </c>
      <c r="R121" s="18">
        <f t="shared" si="26"/>
        <v>-0.696935972227386</v>
      </c>
      <c r="S121" s="19">
        <f t="shared" si="27"/>
        <v>0.1888208047332529</v>
      </c>
    </row>
    <row r="122" spans="1:19" s="3" customFormat="1" ht="12.75">
      <c r="A122" s="15">
        <v>111</v>
      </c>
      <c r="B122" s="18">
        <f t="shared" si="22"/>
        <v>-0.35836794954530027</v>
      </c>
      <c r="C122" s="18">
        <v>1</v>
      </c>
      <c r="D122" s="3">
        <f t="shared" si="23"/>
        <v>-1.0751038486359008</v>
      </c>
      <c r="E122" s="3">
        <f t="shared" si="24"/>
        <v>-1.5367930955402285</v>
      </c>
      <c r="F122" s="3">
        <f t="shared" si="21"/>
        <v>2.957437675767696</v>
      </c>
      <c r="G122" s="18">
        <f>Calculations!$D$4*C122</f>
        <v>-0.4999999999999999</v>
      </c>
      <c r="H122" s="3">
        <f>Calculations!$D$5*D122</f>
        <v>0.07828491819807831</v>
      </c>
      <c r="I122" s="3">
        <f>Calculations!$D$6*E122</f>
        <v>0.09267996398634222</v>
      </c>
      <c r="J122" s="19">
        <f>Calculations!$D$7*F122</f>
        <v>-0.04493012362126429</v>
      </c>
      <c r="K122" s="3">
        <f>SUM(G122:J122)/(2*Scattering!$E$8)</f>
        <v>-0.1236951829858897</v>
      </c>
      <c r="L122" s="18">
        <f>Calculations!$C$4*C122</f>
        <v>-0.8660254037844386</v>
      </c>
      <c r="M122" s="3">
        <f>Calculations!$C$5*D122</f>
        <v>-0.4027409903058311</v>
      </c>
      <c r="N122" s="3">
        <f>Calculations!$C$6*E122</f>
        <v>-0.5256141947985671</v>
      </c>
      <c r="O122" s="19">
        <f>Calculations!$C$7*F122</f>
        <v>0.5135536629605824</v>
      </c>
      <c r="P122" s="3">
        <f>SUM(L122:O122)/(2*Scattering!$E$8)</f>
        <v>-0.4236546700629836</v>
      </c>
      <c r="Q122" s="15">
        <f t="shared" si="25"/>
        <v>0.1947837777600882</v>
      </c>
      <c r="R122" s="18">
        <f t="shared" si="26"/>
        <v>-0.7104472154381256</v>
      </c>
      <c r="S122" s="19">
        <f t="shared" si="27"/>
        <v>0.18184632231599931</v>
      </c>
    </row>
    <row r="123" spans="1:19" s="3" customFormat="1" ht="12.75">
      <c r="A123" s="15">
        <v>112</v>
      </c>
      <c r="B123" s="18">
        <f t="shared" si="22"/>
        <v>-0.37460659341591207</v>
      </c>
      <c r="C123" s="18">
        <v>1</v>
      </c>
      <c r="D123" s="3">
        <f t="shared" si="23"/>
        <v>-1.1238197802477363</v>
      </c>
      <c r="E123" s="3">
        <f t="shared" si="24"/>
        <v>-1.4475242512699416</v>
      </c>
      <c r="F123" s="3">
        <f t="shared" si="21"/>
        <v>3.0134190694696104</v>
      </c>
      <c r="G123" s="18">
        <f>Calculations!$D$4*C123</f>
        <v>-0.4999999999999999</v>
      </c>
      <c r="H123" s="3">
        <f>Calculations!$D$5*D123</f>
        <v>0.08183222455924016</v>
      </c>
      <c r="I123" s="3">
        <f>Calculations!$D$6*E123</f>
        <v>0.08729639394293034</v>
      </c>
      <c r="J123" s="19">
        <f>Calculations!$D$7*F123</f>
        <v>-0.0457806067811046</v>
      </c>
      <c r="K123" s="3">
        <f>SUM(G123:J123)/(2*Scattering!$E$8)</f>
        <v>-0.12458386889956503</v>
      </c>
      <c r="L123" s="18">
        <f>Calculations!$C$4*C123</f>
        <v>-0.8660254037844386</v>
      </c>
      <c r="M123" s="3">
        <f>Calculations!$C$5*D123</f>
        <v>-0.4209902994920233</v>
      </c>
      <c r="N123" s="3">
        <f>Calculations!$C$6*E123</f>
        <v>-0.4950824518867267</v>
      </c>
      <c r="O123" s="19">
        <f>Calculations!$C$7*F123</f>
        <v>0.5232747299601748</v>
      </c>
      <c r="P123" s="3">
        <f>SUM(L123:O123)/(2*Scattering!$E$8)</f>
        <v>-0.4163766486134997</v>
      </c>
      <c r="Q123" s="15">
        <f t="shared" si="25"/>
        <v>0.1888906539005938</v>
      </c>
      <c r="R123" s="18">
        <f t="shared" si="26"/>
        <v>-0.7237895299543663</v>
      </c>
      <c r="S123" s="19">
        <f t="shared" si="27"/>
        <v>0.17513636457519355</v>
      </c>
    </row>
    <row r="124" spans="1:19" s="3" customFormat="1" ht="12.75">
      <c r="A124" s="15">
        <v>113</v>
      </c>
      <c r="B124" s="18">
        <f t="shared" si="22"/>
        <v>-0.3907311284892736</v>
      </c>
      <c r="C124" s="18">
        <v>1</v>
      </c>
      <c r="D124" s="3">
        <f t="shared" si="23"/>
        <v>-1.1721933854678208</v>
      </c>
      <c r="E124" s="3">
        <f t="shared" si="24"/>
        <v>-1.3549688892212408</v>
      </c>
      <c r="F124" s="3">
        <f t="shared" si="21"/>
        <v>3.058745153640914</v>
      </c>
      <c r="G124" s="18">
        <f>Calculations!$D$4*C124</f>
        <v>-0.4999999999999999</v>
      </c>
      <c r="H124" s="3">
        <f>Calculations!$D$5*D124</f>
        <v>0.08535460403207465</v>
      </c>
      <c r="I124" s="3">
        <f>Calculations!$D$6*E124</f>
        <v>0.0817146226255618</v>
      </c>
      <c r="J124" s="19">
        <f>Calculations!$D$7*F124</f>
        <v>-0.04646921184682449</v>
      </c>
      <c r="K124" s="3">
        <f>SUM(G124:J124)/(2*Scattering!$E$8)</f>
        <v>-0.12549281428537823</v>
      </c>
      <c r="L124" s="18">
        <f>Calculations!$C$4*C124</f>
        <v>-0.8660254037844386</v>
      </c>
      <c r="M124" s="3">
        <f>Calculations!$C$5*D124</f>
        <v>-0.4391113709547654</v>
      </c>
      <c r="N124" s="3">
        <f>Calculations!$C$6*E124</f>
        <v>-0.4634266536932709</v>
      </c>
      <c r="O124" s="19">
        <f>Calculations!$C$7*F124</f>
        <v>0.5311455218772995</v>
      </c>
      <c r="P124" s="3">
        <f>SUM(L124:O124)/(2*Scattering!$E$8)</f>
        <v>-0.4092964196171388</v>
      </c>
      <c r="Q124" s="15">
        <f t="shared" si="25"/>
        <v>0.1832720055486734</v>
      </c>
      <c r="R124" s="18">
        <f t="shared" si="26"/>
        <v>-0.7369038676304236</v>
      </c>
      <c r="S124" s="19">
        <f t="shared" si="27"/>
        <v>0.16870277060951644</v>
      </c>
    </row>
    <row r="125" spans="1:19" s="3" customFormat="1" ht="12.75">
      <c r="A125" s="15">
        <v>114</v>
      </c>
      <c r="B125" s="18">
        <f t="shared" si="22"/>
        <v>-0.40673664307580004</v>
      </c>
      <c r="C125" s="18">
        <v>1</v>
      </c>
      <c r="D125" s="3">
        <f t="shared" si="23"/>
        <v>-1.2202099292274</v>
      </c>
      <c r="E125" s="3">
        <f t="shared" si="24"/>
        <v>-1.2592397738457193</v>
      </c>
      <c r="F125" s="3">
        <f t="shared" si="21"/>
        <v>3.09318857071732</v>
      </c>
      <c r="G125" s="18">
        <f>Calculations!$D$4*C125</f>
        <v>-0.4999999999999999</v>
      </c>
      <c r="H125" s="3">
        <f>Calculations!$D$5*D125</f>
        <v>0.08885098366567239</v>
      </c>
      <c r="I125" s="3">
        <f>Calculations!$D$6*E125</f>
        <v>0.0759414505627807</v>
      </c>
      <c r="J125" s="19">
        <f>Calculations!$D$7*F125</f>
        <v>-0.046992484746152786</v>
      </c>
      <c r="K125" s="3">
        <f>SUM(G125:J125)/(2*Scattering!$E$8)</f>
        <v>-0.1264189821609057</v>
      </c>
      <c r="L125" s="18">
        <f>Calculations!$C$4*C125</f>
        <v>-0.8660254037844386</v>
      </c>
      <c r="M125" s="3">
        <f>Calculations!$C$5*D125</f>
        <v>-0.45709868484014743</v>
      </c>
      <c r="N125" s="3">
        <f>Calculations!$C$6*E125</f>
        <v>-0.43068536793209555</v>
      </c>
      <c r="O125" s="19">
        <f>Calculations!$C$7*F125</f>
        <v>0.5371265584852395</v>
      </c>
      <c r="P125" s="3">
        <f>SUM(L125:O125)/(2*Scattering!$E$8)</f>
        <v>-0.40243797293702793</v>
      </c>
      <c r="Q125" s="15">
        <f t="shared" si="25"/>
        <v>0.17793808111226342</v>
      </c>
      <c r="R125" s="18">
        <f t="shared" si="26"/>
        <v>-0.7497310971826626</v>
      </c>
      <c r="S125" s="19">
        <f t="shared" si="27"/>
        <v>0.16255452574174895</v>
      </c>
    </row>
    <row r="126" spans="1:19" s="3" customFormat="1" ht="12.75">
      <c r="A126" s="15">
        <v>115</v>
      </c>
      <c r="B126" s="18">
        <f t="shared" si="22"/>
        <v>-0.42261826174069933</v>
      </c>
      <c r="C126" s="18">
        <v>1</v>
      </c>
      <c r="D126" s="3">
        <f t="shared" si="23"/>
        <v>-1.267854785222098</v>
      </c>
      <c r="E126" s="3">
        <f t="shared" si="24"/>
        <v>-1.1604535363245234</v>
      </c>
      <c r="F126" s="3">
        <f t="shared" si="21"/>
        <v>3.116552552945338</v>
      </c>
      <c r="G126" s="18">
        <f>Calculations!$D$4*C126</f>
        <v>-0.4999999999999999</v>
      </c>
      <c r="H126" s="3">
        <f>Calculations!$D$5*D126</f>
        <v>0.09232029842892679</v>
      </c>
      <c r="I126" s="3">
        <f>Calculations!$D$6*E126</f>
        <v>0.06998391147545663</v>
      </c>
      <c r="J126" s="19">
        <f>Calculations!$D$7*F126</f>
        <v>-0.047347436134779215</v>
      </c>
      <c r="K126" s="3">
        <f>SUM(G126:J126)/(2*Scattering!$E$8)</f>
        <v>-0.12735940950835578</v>
      </c>
      <c r="L126" s="18">
        <f>Calculations!$C$4*C126</f>
        <v>-0.8660254037844386</v>
      </c>
      <c r="M126" s="3">
        <f>Calculations!$C$5*D126</f>
        <v>-0.4749467620381129</v>
      </c>
      <c r="N126" s="3">
        <f>Calculations!$C$6*E126</f>
        <v>-0.3968984848164926</v>
      </c>
      <c r="O126" s="19">
        <f>Calculations!$C$7*F126</f>
        <v>0.5411836714221774</v>
      </c>
      <c r="P126" s="3">
        <f>SUM(L126:O126)/(2*Scattering!$E$8)</f>
        <v>-0.3958239923644366</v>
      </c>
      <c r="Q126" s="15">
        <f t="shared" si="25"/>
        <v>0.1728970521216386</v>
      </c>
      <c r="R126" s="18">
        <f t="shared" si="26"/>
        <v>-0.7622124113427325</v>
      </c>
      <c r="S126" s="19">
        <f t="shared" si="27"/>
        <v>0.15669794469352263</v>
      </c>
    </row>
    <row r="127" spans="1:19" s="3" customFormat="1" ht="12.75">
      <c r="A127" s="15">
        <v>116</v>
      </c>
      <c r="B127" s="18">
        <f t="shared" si="22"/>
        <v>-0.4383711467890775</v>
      </c>
      <c r="C127" s="18">
        <v>1</v>
      </c>
      <c r="D127" s="3">
        <f t="shared" si="23"/>
        <v>-1.3151134403672327</v>
      </c>
      <c r="E127" s="3">
        <f t="shared" si="24"/>
        <v>-1.058730532471218</v>
      </c>
      <c r="F127" s="3">
        <f t="shared" si="21"/>
        <v>3.128671492889072</v>
      </c>
      <c r="G127" s="18">
        <f>Calculations!$D$4*C127</f>
        <v>-0.4999999999999999</v>
      </c>
      <c r="H127" s="3">
        <f>Calculations!$D$5*D127</f>
        <v>0.09576149153495295</v>
      </c>
      <c r="I127" s="3">
        <f>Calculations!$D$6*E127</f>
        <v>0.06384926370727884</v>
      </c>
      <c r="J127" s="19">
        <f>Calculations!$D$7*F127</f>
        <v>-0.04753155006363464</v>
      </c>
      <c r="K127" s="3">
        <f>SUM(G127:J127)/(2*Scattering!$E$8)</f>
        <v>-0.12831121286861322</v>
      </c>
      <c r="L127" s="18">
        <f>Calculations!$C$4*C127</f>
        <v>-0.8660254037844386</v>
      </c>
      <c r="M127" s="3">
        <f>Calculations!$C$5*D127</f>
        <v>-0.49265016585144916</v>
      </c>
      <c r="N127" s="3">
        <f>Calculations!$C$6*E127</f>
        <v>-0.36210716845906754</v>
      </c>
      <c r="O127" s="19">
        <f>Calculations!$C$7*F127</f>
        <v>0.5432881032586617</v>
      </c>
      <c r="P127" s="3">
        <f>SUM(L127:O127)/(2*Scattering!$E$8)</f>
        <v>-0.38947580732734105</v>
      </c>
      <c r="Q127" s="15">
        <f t="shared" si="25"/>
        <v>0.16815517184109866</v>
      </c>
      <c r="R127" s="18">
        <f t="shared" si="26"/>
        <v>-0.7742897708262465</v>
      </c>
      <c r="S127" s="19">
        <f t="shared" si="27"/>
        <v>0.1511368673051928</v>
      </c>
    </row>
    <row r="128" spans="1:19" s="3" customFormat="1" ht="12.75">
      <c r="A128" s="15">
        <v>117</v>
      </c>
      <c r="B128" s="18">
        <f t="shared" si="22"/>
        <v>-0.4539904997395467</v>
      </c>
      <c r="C128" s="18">
        <v>1</v>
      </c>
      <c r="D128" s="3">
        <f t="shared" si="23"/>
        <v>-1.36197149921864</v>
      </c>
      <c r="E128" s="3">
        <f t="shared" si="24"/>
        <v>-0.9541946960967749</v>
      </c>
      <c r="F128" s="3">
        <f t="shared" si="21"/>
        <v>3.1294114282874173</v>
      </c>
      <c r="G128" s="18">
        <f>Calculations!$D$4*C128</f>
        <v>-0.4999999999999999</v>
      </c>
      <c r="H128" s="3">
        <f>Calculations!$D$5*D128</f>
        <v>0.09917351476299506</v>
      </c>
      <c r="I128" s="3">
        <f>Calculations!$D$6*E128</f>
        <v>0.057544981381583066</v>
      </c>
      <c r="J128" s="19">
        <f>Calculations!$D$7*F128</f>
        <v>-0.04754279134496131</v>
      </c>
      <c r="K128" s="3">
        <f>SUM(G128:J128)/(2*Scattering!$E$8)</f>
        <v>-0.12927159359623822</v>
      </c>
      <c r="L128" s="18">
        <f>Calculations!$C$4*C128</f>
        <v>-0.8660254037844386</v>
      </c>
      <c r="M128" s="3">
        <f>Calculations!$C$5*D128</f>
        <v>-0.5102035036518572</v>
      </c>
      <c r="N128" s="3">
        <f>Calculations!$C$6*E128</f>
        <v>-0.32635380671961184</v>
      </c>
      <c r="O128" s="19">
        <f>Calculations!$C$7*F128</f>
        <v>0.5434165916921756</v>
      </c>
      <c r="P128" s="3">
        <f>SUM(L128:O128)/(2*Scattering!$E$8)</f>
        <v>-0.38341334900080687</v>
      </c>
      <c r="Q128" s="15">
        <f t="shared" si="25"/>
        <v>0.1637169411029255</v>
      </c>
      <c r="R128" s="18">
        <f t="shared" si="26"/>
        <v>-0.7859063783349199</v>
      </c>
      <c r="S128" s="19">
        <f t="shared" si="27"/>
        <v>0.1458728626428694</v>
      </c>
    </row>
    <row r="129" spans="1:19" s="3" customFormat="1" ht="12.75">
      <c r="A129" s="15">
        <v>118</v>
      </c>
      <c r="B129" s="18">
        <f t="shared" si="22"/>
        <v>-0.46947156278589053</v>
      </c>
      <c r="C129" s="18">
        <v>1</v>
      </c>
      <c r="D129" s="3">
        <f t="shared" si="23"/>
        <v>-1.4084146883576716</v>
      </c>
      <c r="E129" s="3">
        <f t="shared" si="24"/>
        <v>-0.8469733880153024</v>
      </c>
      <c r="F129" s="3">
        <f t="shared" si="21"/>
        <v>3.118670439923233</v>
      </c>
      <c r="G129" s="18">
        <f>Calculations!$D$4*C129</f>
        <v>-0.4999999999999999</v>
      </c>
      <c r="H129" s="3">
        <f>Calculations!$D$5*D129</f>
        <v>0.10255532877772498</v>
      </c>
      <c r="I129" s="3">
        <f>Calculations!$D$6*E129</f>
        <v>0.051078745295282765</v>
      </c>
      <c r="J129" s="19">
        <f>Calculations!$D$7*F129</f>
        <v>-0.04737961159683962</v>
      </c>
      <c r="K129" s="3">
        <f>SUM(G129:J129)/(2*Scattering!$E$8)</f>
        <v>-0.130237842765163</v>
      </c>
      <c r="L129" s="18">
        <f>Calculations!$C$4*C129</f>
        <v>-0.8660254037844386</v>
      </c>
      <c r="M129" s="3">
        <f>Calculations!$C$5*D129</f>
        <v>-0.5276014285226007</v>
      </c>
      <c r="N129" s="3">
        <f>Calculations!$C$6*E129</f>
        <v>-0.289681959562021</v>
      </c>
      <c r="O129" s="19">
        <f>Calculations!$C$7*F129</f>
        <v>0.5415514386363933</v>
      </c>
      <c r="P129" s="3">
        <f>SUM(L129:O129)/(2*Scattering!$E$8)</f>
        <v>-0.37765511091610676</v>
      </c>
      <c r="Q129" s="15">
        <f t="shared" si="25"/>
        <v>0.15958527848918022</v>
      </c>
      <c r="R129" s="18">
        <f t="shared" si="26"/>
        <v>-0.7970071741745091</v>
      </c>
      <c r="S129" s="19">
        <f t="shared" si="27"/>
        <v>0.1409054374977432</v>
      </c>
    </row>
    <row r="130" spans="1:19" s="3" customFormat="1" ht="12.75">
      <c r="A130" s="15">
        <v>119</v>
      </c>
      <c r="B130" s="18">
        <f t="shared" si="22"/>
        <v>-0.484809620246337</v>
      </c>
      <c r="C130" s="18">
        <v>1</v>
      </c>
      <c r="D130" s="3">
        <f t="shared" si="23"/>
        <v>-1.454428860739011</v>
      </c>
      <c r="E130" s="3">
        <f t="shared" si="24"/>
        <v>-0.7371972408745187</v>
      </c>
      <c r="F130" s="3">
        <f t="shared" si="21"/>
        <v>3.0963789614046258</v>
      </c>
      <c r="G130" s="18">
        <f>Calculations!$D$4*C130</f>
        <v>-0.4999999999999999</v>
      </c>
      <c r="H130" s="3">
        <f>Calculations!$D$5*D130</f>
        <v>0.1059059034458335</v>
      </c>
      <c r="I130" s="3">
        <f>Calculations!$D$6*E130</f>
        <v>0.044458433561001605</v>
      </c>
      <c r="J130" s="19">
        <f>Calculations!$D$7*F130</f>
        <v>-0.04704095394946189</v>
      </c>
      <c r="K130" s="3">
        <f>SUM(G130:J130)/(2*Scattering!$E$8)</f>
        <v>-0.1312073457159212</v>
      </c>
      <c r="L130" s="18">
        <f>Calculations!$C$4*C130</f>
        <v>-0.8660254037844386</v>
      </c>
      <c r="M130" s="3">
        <f>Calculations!$C$5*D130</f>
        <v>-0.5448386408872268</v>
      </c>
      <c r="N130" s="3">
        <f>Calculations!$C$6*E130</f>
        <v>-0.25213630598319037</v>
      </c>
      <c r="O130" s="19">
        <f>Calculations!$C$7*F130</f>
        <v>0.5376805640141357</v>
      </c>
      <c r="P130" s="3">
        <f>SUM(L130:O130)/(2*Scattering!$E$8)</f>
        <v>-0.37221811415239275</v>
      </c>
      <c r="Q130" s="15">
        <f t="shared" si="25"/>
        <v>0.15576169207298093</v>
      </c>
      <c r="R130" s="18">
        <f t="shared" si="26"/>
        <v>-0.8075393436274243</v>
      </c>
      <c r="S130" s="19">
        <f t="shared" si="27"/>
        <v>0.13623224550440735</v>
      </c>
    </row>
    <row r="131" spans="1:19" s="3" customFormat="1" ht="12.75">
      <c r="A131" s="15">
        <v>120</v>
      </c>
      <c r="B131" s="18">
        <f t="shared" si="22"/>
        <v>-0.4999999999999998</v>
      </c>
      <c r="C131" s="18">
        <v>1</v>
      </c>
      <c r="D131" s="3">
        <f t="shared" si="23"/>
        <v>-1.4999999999999993</v>
      </c>
      <c r="E131" s="3">
        <f t="shared" si="24"/>
        <v>-0.6250000000000017</v>
      </c>
      <c r="F131" s="3">
        <f t="shared" si="21"/>
        <v>3.062500000000001</v>
      </c>
      <c r="G131" s="18">
        <f>Calculations!$D$4*C131</f>
        <v>-0.4999999999999999</v>
      </c>
      <c r="H131" s="3">
        <f>Calculations!$D$5*D131</f>
        <v>0.10922421814981882</v>
      </c>
      <c r="I131" s="3">
        <f>Calculations!$D$6*E131</f>
        <v>0.03769211200880733</v>
      </c>
      <c r="J131" s="19">
        <f>Calculations!$D$7*F131</f>
        <v>-0.04652625640011295</v>
      </c>
      <c r="K131" s="3">
        <f>SUM(G131:J131)/(2*Scattering!$E$8)</f>
        <v>-0.13217758623635728</v>
      </c>
      <c r="L131" s="18">
        <f>Calculations!$C$4*C131</f>
        <v>-0.8660254037844386</v>
      </c>
      <c r="M131" s="3">
        <f>Calculations!$C$5*D131</f>
        <v>-0.5619098901238678</v>
      </c>
      <c r="N131" s="3">
        <f>Calculations!$C$6*E131</f>
        <v>-0.21376258957854352</v>
      </c>
      <c r="O131" s="19">
        <f>Calculations!$C$7*F131</f>
        <v>0.5317975441049743</v>
      </c>
      <c r="P131" s="3">
        <f>SUM(L131:O131)/(2*Scattering!$E$8)</f>
        <v>-0.3671178771814492</v>
      </c>
      <c r="Q131" s="15">
        <f t="shared" si="25"/>
        <v>0.1522464500494833</v>
      </c>
      <c r="R131" s="18">
        <f t="shared" si="26"/>
        <v>-0.817452825078631</v>
      </c>
      <c r="S131" s="19">
        <f t="shared" si="27"/>
        <v>0.13184929337885115</v>
      </c>
    </row>
    <row r="132" spans="1:19" s="3" customFormat="1" ht="12.75">
      <c r="A132" s="15">
        <v>121</v>
      </c>
      <c r="B132" s="18">
        <f t="shared" si="22"/>
        <v>-0.5150380749100543</v>
      </c>
      <c r="C132" s="18">
        <v>1</v>
      </c>
      <c r="D132" s="3">
        <f t="shared" si="23"/>
        <v>-1.5451142247301628</v>
      </c>
      <c r="E132" s="3">
        <f t="shared" si="24"/>
        <v>-0.5105183604470898</v>
      </c>
      <c r="F132" s="3">
        <f t="shared" si="21"/>
        <v>3.017029267912368</v>
      </c>
      <c r="G132" s="18">
        <f>Calculations!$D$4*C132</f>
        <v>-0.4999999999999999</v>
      </c>
      <c r="H132" s="3">
        <f>Calculations!$D$5*D132</f>
        <v>0.11250926209887703</v>
      </c>
      <c r="I132" s="3">
        <f>Calculations!$D$6*E132</f>
        <v>0.03078802435923893</v>
      </c>
      <c r="J132" s="19">
        <f>Calculations!$D$7*F132</f>
        <v>-0.04583545380752191</v>
      </c>
      <c r="K132" s="3">
        <f>SUM(G132:J132)/(2*Scattering!$E$8)</f>
        <v>-0.1331461503688932</v>
      </c>
      <c r="L132" s="18">
        <f>Calculations!$C$4*C132</f>
        <v>-0.8660254037844386</v>
      </c>
      <c r="M132" s="3">
        <f>Calculations!$C$5*D132</f>
        <v>-0.5788099761646343</v>
      </c>
      <c r="N132" s="3">
        <f>Calculations!$C$6*E132</f>
        <v>-0.17460756281049905</v>
      </c>
      <c r="O132" s="19">
        <f>Calculations!$C$7*F132</f>
        <v>0.5239016343407756</v>
      </c>
      <c r="P132" s="3">
        <f>SUM(L132:O132)/(2*Scattering!$E$8)</f>
        <v>-0.3623683904225893</v>
      </c>
      <c r="Q132" s="15">
        <f t="shared" si="25"/>
        <v>0.149038747735514</v>
      </c>
      <c r="R132" s="18">
        <f t="shared" si="26"/>
        <v>-0.8267008071579822</v>
      </c>
      <c r="S132" s="19">
        <f t="shared" si="27"/>
        <v>0.1277511410964736</v>
      </c>
    </row>
    <row r="133" spans="1:19" s="3" customFormat="1" ht="12.75">
      <c r="A133" s="15">
        <v>122</v>
      </c>
      <c r="B133" s="18">
        <f t="shared" si="22"/>
        <v>-0.5299192642332048</v>
      </c>
      <c r="C133" s="18">
        <v>1</v>
      </c>
      <c r="D133" s="3">
        <f t="shared" si="23"/>
        <v>-1.5897577926996145</v>
      </c>
      <c r="E133" s="3">
        <f t="shared" si="24"/>
        <v>-0.3938918004590414</v>
      </c>
      <c r="F133" s="3">
        <f t="shared" si="21"/>
        <v>2.959995223624034</v>
      </c>
      <c r="G133" s="18">
        <f>Calculations!$D$4*C133</f>
        <v>-0.4999999999999999</v>
      </c>
      <c r="H133" s="3">
        <f>Calculations!$D$5*D133</f>
        <v>0.11576003463679814</v>
      </c>
      <c r="I133" s="3">
        <f>Calculations!$D$6*E133</f>
        <v>0.023754582179604695</v>
      </c>
      <c r="J133" s="19">
        <f>Calculations!$D$7*F133</f>
        <v>-0.04496897851998088</v>
      </c>
      <c r="K133" s="3">
        <f>SUM(G133:J133)/(2*Scattering!$E$8)</f>
        <v>-0.13411072983856742</v>
      </c>
      <c r="L133" s="18">
        <f>Calculations!$C$4*C133</f>
        <v>-0.8660254037844386</v>
      </c>
      <c r="M133" s="3">
        <f>Calculations!$C$5*D133</f>
        <v>-0.5955337510796023</v>
      </c>
      <c r="N133" s="3">
        <f>Calculations!$C$6*E133</f>
        <v>-0.13471893004780702</v>
      </c>
      <c r="O133" s="19">
        <f>Calculations!$C$7*F133</f>
        <v>0.5139977764851315</v>
      </c>
      <c r="P133" s="3">
        <f>SUM(L133:O133)/(2*Scattering!$E$8)</f>
        <v>-0.35798209555118954</v>
      </c>
      <c r="Q133" s="15">
        <f t="shared" si="25"/>
        <v>0.14613686859305422</v>
      </c>
      <c r="R133" s="18">
        <f t="shared" si="26"/>
        <v>-0.8352402029120246</v>
      </c>
      <c r="S133" s="19">
        <f t="shared" si="27"/>
        <v>0.12393109318860145</v>
      </c>
    </row>
    <row r="134" spans="1:19" s="3" customFormat="1" ht="12.75">
      <c r="A134" s="15">
        <v>123</v>
      </c>
      <c r="B134" s="18">
        <f t="shared" si="22"/>
        <v>-0.5446390350150271</v>
      </c>
      <c r="C134" s="18">
        <v>1</v>
      </c>
      <c r="D134" s="3">
        <f t="shared" si="23"/>
        <v>-1.6339171050450814</v>
      </c>
      <c r="E134" s="3">
        <f t="shared" si="24"/>
        <v>-0.2752624115342506</v>
      </c>
      <c r="F134" s="3">
        <f t="shared" si="21"/>
        <v>2.8914590231892814</v>
      </c>
      <c r="G134" s="18">
        <f>Calculations!$D$4*C134</f>
        <v>-0.4999999999999999</v>
      </c>
      <c r="H134" s="3">
        <f>Calculations!$D$5*D134</f>
        <v>0.1189755455467763</v>
      </c>
      <c r="I134" s="3">
        <f>Calculations!$D$6*E134</f>
        <v>0.016600354635781384</v>
      </c>
      <c r="J134" s="19">
        <f>Calculations!$D$7*F134</f>
        <v>-0.0439277596353713</v>
      </c>
      <c r="K134" s="3">
        <f>SUM(G134:J134)/(2*Scattering!$E$8)</f>
        <v>-0.13506912509721722</v>
      </c>
      <c r="L134" s="18">
        <f>Calculations!$C$4*C134</f>
        <v>-0.8660254037844386</v>
      </c>
      <c r="M134" s="3">
        <f>Calculations!$C$5*D134</f>
        <v>-0.6120761206449268</v>
      </c>
      <c r="N134" s="3">
        <f>Calculations!$C$6*E134</f>
        <v>-0.09414528944511359</v>
      </c>
      <c r="O134" s="19">
        <f>Calculations!$C$7*F134</f>
        <v>0.5020965901754212</v>
      </c>
      <c r="P134" s="3">
        <f>SUM(L134:O134)/(2*Scattering!$E$8)</f>
        <v>-0.35396986959067744</v>
      </c>
      <c r="Q134" s="15">
        <f t="shared" si="25"/>
        <v>0.14353833713256892</v>
      </c>
      <c r="R134" s="18">
        <f t="shared" si="26"/>
        <v>-0.8430320893028986</v>
      </c>
      <c r="S134" s="19">
        <f t="shared" si="27"/>
        <v>0.12038137872491331</v>
      </c>
    </row>
    <row r="135" spans="1:19" s="3" customFormat="1" ht="12.75">
      <c r="A135" s="15">
        <v>124</v>
      </c>
      <c r="B135" s="18">
        <f t="shared" si="22"/>
        <v>-0.5591929034707467</v>
      </c>
      <c r="C135" s="18">
        <v>1</v>
      </c>
      <c r="D135" s="3">
        <f t="shared" si="23"/>
        <v>-1.6775787104122402</v>
      </c>
      <c r="E135" s="3">
        <f t="shared" si="24"/>
        <v>-0.1547747253096715</v>
      </c>
      <c r="F135" s="3">
        <f t="shared" si="21"/>
        <v>2.811514381599691</v>
      </c>
      <c r="G135" s="18">
        <f>Calculations!$D$4*C135</f>
        <v>-0.4999999999999999</v>
      </c>
      <c r="H135" s="3">
        <f>Calculations!$D$5*D135</f>
        <v>0.12215481535303889</v>
      </c>
      <c r="I135" s="3">
        <f>Calculations!$D$6*E135</f>
        <v>0.009334058052007217</v>
      </c>
      <c r="J135" s="19">
        <f>Calculations!$D$7*F135</f>
        <v>-0.04271322089499173</v>
      </c>
      <c r="K135" s="3">
        <f>SUM(G135:J135)/(2*Scattering!$E$8)</f>
        <v>-0.1360192479803297</v>
      </c>
      <c r="L135" s="18">
        <f>Calculations!$C$4*C135</f>
        <v>-0.8660254037844386</v>
      </c>
      <c r="M135" s="3">
        <f>Calculations!$C$5*D135</f>
        <v>-0.628432045894588</v>
      </c>
      <c r="N135" s="3">
        <f>Calculations!$C$6*E135</f>
        <v>-0.05293607373360486</v>
      </c>
      <c r="O135" s="19">
        <f>Calculations!$C$7*F135</f>
        <v>0.4882143488491529</v>
      </c>
      <c r="P135" s="3">
        <f>SUM(L135:O135)/(2*Scattering!$E$8)</f>
        <v>-0.35034101380408467</v>
      </c>
      <c r="Q135" s="15">
        <f t="shared" si="25"/>
        <v>0.14124006177440826</v>
      </c>
      <c r="R135" s="18">
        <f t="shared" si="26"/>
        <v>-0.8500421011607759</v>
      </c>
      <c r="S135" s="19">
        <f t="shared" si="27"/>
        <v>0.11709331796097956</v>
      </c>
    </row>
    <row r="136" spans="1:19" s="3" customFormat="1" ht="12.75">
      <c r="A136" s="15">
        <v>125</v>
      </c>
      <c r="B136" s="18">
        <f t="shared" si="22"/>
        <v>-0.5735764363510458</v>
      </c>
      <c r="C136" s="18">
        <v>1</v>
      </c>
      <c r="D136" s="3">
        <f t="shared" si="23"/>
        <v>-1.7207293090531375</v>
      </c>
      <c r="E136" s="3">
        <f t="shared" si="24"/>
        <v>-0.03257553747125996</v>
      </c>
      <c r="F136" s="3">
        <f t="shared" si="21"/>
        <v>2.7202873445931797</v>
      </c>
      <c r="G136" s="18">
        <f>Calculations!$D$4*C136</f>
        <v>-0.4999999999999999</v>
      </c>
      <c r="H136" s="3">
        <f>Calculations!$D$5*D136</f>
        <v>0.12529687561920463</v>
      </c>
      <c r="I136" s="3">
        <f>Calculations!$D$6*E136</f>
        <v>0.0019645452913821244</v>
      </c>
      <c r="J136" s="19">
        <f>Calculations!$D$7*F136</f>
        <v>-0.041327277216824373</v>
      </c>
      <c r="K136" s="3">
        <f>SUM(G136:J136)/(2*Scattering!$E$8)</f>
        <v>-0.1369591239742504</v>
      </c>
      <c r="L136" s="18">
        <f>Calculations!$C$4*C136</f>
        <v>-0.8660254037844386</v>
      </c>
      <c r="M136" s="3">
        <f>Calculations!$C$5*D136</f>
        <v>-0.6445965446553119</v>
      </c>
      <c r="N136" s="3">
        <f>Calculations!$C$6*E136</f>
        <v>-0.011141489994831024</v>
      </c>
      <c r="O136" s="19">
        <f>Calculations!$C$7*F136</f>
        <v>0.4723729401190186</v>
      </c>
      <c r="P136" s="3">
        <f>SUM(L136:O136)/(2*Scattering!$E$8)</f>
        <v>-0.3471032473875498</v>
      </c>
      <c r="Q136" s="15">
        <f t="shared" si="25"/>
        <v>0.13923846598677667</v>
      </c>
      <c r="R136" s="18">
        <f t="shared" si="26"/>
        <v>-0.8562407700555741</v>
      </c>
      <c r="S136" s="19">
        <f t="shared" si="27"/>
        <v>0.11405747405673139</v>
      </c>
    </row>
    <row r="137" spans="1:19" s="3" customFormat="1" ht="12.75">
      <c r="A137" s="15">
        <v>126</v>
      </c>
      <c r="B137" s="18">
        <f t="shared" si="22"/>
        <v>-0.587785252292473</v>
      </c>
      <c r="C137" s="18">
        <v>1</v>
      </c>
      <c r="D137" s="3">
        <f t="shared" si="23"/>
        <v>-1.7633557568774192</v>
      </c>
      <c r="E137" s="3">
        <f t="shared" si="24"/>
        <v>0.09118627109394595</v>
      </c>
      <c r="F137" s="3">
        <f t="shared" si="21"/>
        <v>2.617935971523556</v>
      </c>
      <c r="G137" s="18">
        <f>Calculations!$D$4*C137</f>
        <v>-0.4999999999999999</v>
      </c>
      <c r="H137" s="3">
        <f>Calculations!$D$5*D137</f>
        <v>0.12840076924327878</v>
      </c>
      <c r="I137" s="3">
        <f>Calculations!$D$6*E137</f>
        <v>-0.005499205029981555</v>
      </c>
      <c r="J137" s="19">
        <f>Calculations!$D$7*F137</f>
        <v>-0.039772329877611014</v>
      </c>
      <c r="K137" s="3">
        <f>SUM(G137:J137)/(2*Scattering!$E$8)</f>
        <v>-0.13788689409259886</v>
      </c>
      <c r="L137" s="18">
        <f>Calculations!$C$4*C137</f>
        <v>-0.8660254037844386</v>
      </c>
      <c r="M137" s="3">
        <f>Calculations!$C$5*D137</f>
        <v>-0.6605646930641872</v>
      </c>
      <c r="N137" s="3">
        <f>Calculations!$C$6*E137</f>
        <v>0.031187541508884677</v>
      </c>
      <c r="O137" s="19">
        <f>Calculations!$C$7*F137</f>
        <v>0.4545998107037703</v>
      </c>
      <c r="P137" s="3">
        <f>SUM(L137:O137)/(2*Scattering!$E$8)</f>
        <v>-0.344262705954465</v>
      </c>
      <c r="Q137" s="15">
        <f t="shared" si="25"/>
        <v>0.137529606273594</v>
      </c>
      <c r="R137" s="18">
        <f t="shared" si="26"/>
        <v>-0.8616038003269137</v>
      </c>
      <c r="S137" s="19">
        <f t="shared" si="27"/>
        <v>0.11126378870503294</v>
      </c>
    </row>
    <row r="138" spans="1:19" s="3" customFormat="1" ht="12.75">
      <c r="A138" s="15">
        <v>127</v>
      </c>
      <c r="B138" s="18">
        <f t="shared" si="22"/>
        <v>-0.6018150231520484</v>
      </c>
      <c r="C138" s="18">
        <v>1</v>
      </c>
      <c r="D138" s="3">
        <f t="shared" si="23"/>
        <v>-1.805445069456145</v>
      </c>
      <c r="E138" s="3">
        <f t="shared" si="24"/>
        <v>0.2163599156862539</v>
      </c>
      <c r="F138" s="3">
        <f t="shared" si="21"/>
        <v>2.5046499301511296</v>
      </c>
      <c r="G138" s="18">
        <f>Calculations!$D$4*C138</f>
        <v>-0.4999999999999999</v>
      </c>
      <c r="H138" s="3">
        <f>Calculations!$D$5*D138</f>
        <v>0.13146555074919525</v>
      </c>
      <c r="I138" s="3">
        <f>Calculations!$D$6*E138</f>
        <v>-0.013048099482019794</v>
      </c>
      <c r="J138" s="19">
        <f>Calculations!$D$7*F138</f>
        <v>-0.03805126035681189</v>
      </c>
      <c r="K138" s="3">
        <f>SUM(G138:J138)/(2*Scattering!$E$8)</f>
        <v>-0.13880081636189875</v>
      </c>
      <c r="L138" s="18">
        <f>Calculations!$C$4*C138</f>
        <v>-0.8660254037844386</v>
      </c>
      <c r="M138" s="3">
        <f>Calculations!$C$5*D138</f>
        <v>-0.6763316270685211</v>
      </c>
      <c r="N138" s="3">
        <f>Calculations!$C$6*E138</f>
        <v>0.07399944937294216</v>
      </c>
      <c r="O138" s="19">
        <f>Calculations!$C$7*F138</f>
        <v>0.434927896064348</v>
      </c>
      <c r="P138" s="3">
        <f>SUM(L138:O138)/(2*Scattering!$E$8)</f>
        <v>-0.3418239447853338</v>
      </c>
      <c r="Q138" s="15">
        <f t="shared" si="25"/>
        <v>0.13610927585133648</v>
      </c>
      <c r="R138" s="18">
        <f t="shared" si="26"/>
        <v>-0.8661122766057929</v>
      </c>
      <c r="S138" s="19">
        <f t="shared" si="27"/>
        <v>0.10870170094169977</v>
      </c>
    </row>
    <row r="139" spans="1:19" s="3" customFormat="1" ht="12.75">
      <c r="A139" s="15">
        <v>128</v>
      </c>
      <c r="B139" s="18">
        <f aca="true" t="shared" si="28" ref="B139:B170">COS(A139*PI()/180)</f>
        <v>-0.6156614753256583</v>
      </c>
      <c r="C139" s="18">
        <v>1</v>
      </c>
      <c r="D139" s="3">
        <f aca="true" t="shared" si="29" ref="D139:D170">B139*3</f>
        <v>-1.846984425976975</v>
      </c>
      <c r="E139" s="3">
        <f aca="true" t="shared" si="30" ref="E139:E170">5*0.5*(3*B139^2-1)</f>
        <v>0.34279289150124626</v>
      </c>
      <c r="F139" s="3">
        <f t="shared" si="21"/>
        <v>2.380650004456526</v>
      </c>
      <c r="G139" s="18">
        <f>Calculations!$D$4*C139</f>
        <v>-0.4999999999999999</v>
      </c>
      <c r="H139" s="3">
        <f>Calculations!$D$5*D139</f>
        <v>0.13449028657481807</v>
      </c>
      <c r="I139" s="3">
        <f>Calculations!$D$6*E139</f>
        <v>-0.020672940899660607</v>
      </c>
      <c r="J139" s="19">
        <f>Calculations!$D$7*F139</f>
        <v>-0.03616742285919162</v>
      </c>
      <c r="K139" s="3">
        <f>SUM(G139:J139)/(2*Scattering!$E$8)</f>
        <v>-0.13969926691758228</v>
      </c>
      <c r="L139" s="18">
        <f>Calculations!$C$4*C139</f>
        <v>-0.8660254037844386</v>
      </c>
      <c r="M139" s="3">
        <f>Calculations!$C$5*D139</f>
        <v>-0.6918925439074783</v>
      </c>
      <c r="N139" s="3">
        <f>Calculations!$C$6*E139</f>
        <v>0.11724207388227664</v>
      </c>
      <c r="O139" s="19">
        <f>Calculations!$C$7*F139</f>
        <v>0.4133955349366453</v>
      </c>
      <c r="P139" s="3">
        <f>SUM(L139:O139)/(2*Scattering!$E$8)</f>
        <v>-0.33978994680488717</v>
      </c>
      <c r="Q139" s="15">
        <f aca="true" t="shared" si="31" ref="Q139:Q170">K139*K139+P139*P139</f>
        <v>0.13497309312697794</v>
      </c>
      <c r="R139" s="18">
        <f aca="true" t="shared" si="32" ref="R139:R170">LOG(Q139)</f>
        <v>-0.8697527994394654</v>
      </c>
      <c r="S139" s="19">
        <f aca="true" t="shared" si="33" ref="S139:S170">Q139*SIN(A139*PI()/180)</f>
        <v>0.10636024883162017</v>
      </c>
    </row>
    <row r="140" spans="1:19" s="3" customFormat="1" ht="12.75">
      <c r="A140" s="15">
        <v>129</v>
      </c>
      <c r="B140" s="18">
        <f t="shared" si="28"/>
        <v>-0.6293203910498373</v>
      </c>
      <c r="C140" s="18">
        <v>1</v>
      </c>
      <c r="D140" s="3">
        <f t="shared" si="29"/>
        <v>-1.8879611731495118</v>
      </c>
      <c r="E140" s="3">
        <f t="shared" si="30"/>
        <v>0.47033115943340087</v>
      </c>
      <c r="F140" s="3">
        <f aca="true" t="shared" si="34" ref="F140:F191">7*0.5*(5*B140^3-3*B140)</f>
        <v>2.2461875168182877</v>
      </c>
      <c r="G140" s="18">
        <f>Calculations!$D$4*C140</f>
        <v>-0.4999999999999999</v>
      </c>
      <c r="H140" s="3">
        <f>Calculations!$D$5*D140</f>
        <v>0.1374740553563135</v>
      </c>
      <c r="I140" s="3">
        <f>Calculations!$D$6*E140</f>
        <v>-0.02836443958815347</v>
      </c>
      <c r="J140" s="19">
        <f>Calculations!$D$7*F140</f>
        <v>-0.03412463553639858</v>
      </c>
      <c r="K140" s="3">
        <f>SUM(G140:J140)/(2*Scattering!$E$8)</f>
        <v>-0.14058074071266952</v>
      </c>
      <c r="L140" s="18">
        <f>Calculations!$C$4*C140</f>
        <v>-0.8660254037844386</v>
      </c>
      <c r="M140" s="3">
        <f>Calculations!$C$5*D140</f>
        <v>-0.7072427035750475</v>
      </c>
      <c r="N140" s="3">
        <f>Calculations!$C$6*E140</f>
        <v>0.16086273055993972</v>
      </c>
      <c r="O140" s="19">
        <f>Calculations!$C$7*F140</f>
        <v>0.3900463689937031</v>
      </c>
      <c r="P140" s="3">
        <f>SUM(L140:O140)/(2*Scattering!$E$8)</f>
        <v>-0.3381621352346285</v>
      </c>
      <c r="Q140" s="15">
        <f t="shared" si="31"/>
        <v>0.134116574365766</v>
      </c>
      <c r="R140" s="18">
        <f t="shared" si="32"/>
        <v>-0.8725175479441175</v>
      </c>
      <c r="S140" s="19">
        <f t="shared" si="33"/>
        <v>0.10422815413279857</v>
      </c>
    </row>
    <row r="141" spans="1:19" s="3" customFormat="1" ht="12.75">
      <c r="A141" s="15">
        <v>130</v>
      </c>
      <c r="B141" s="18">
        <f t="shared" si="28"/>
        <v>-0.6427876096865394</v>
      </c>
      <c r="C141" s="18">
        <v>1</v>
      </c>
      <c r="D141" s="3">
        <f t="shared" si="29"/>
        <v>-1.9283628290596182</v>
      </c>
      <c r="E141" s="3">
        <f t="shared" si="30"/>
        <v>0.5988193337490111</v>
      </c>
      <c r="F141" s="3">
        <f t="shared" si="34"/>
        <v>2.1015436661297535</v>
      </c>
      <c r="G141" s="18">
        <f>Calculations!$D$4*C141</f>
        <v>-0.4999999999999999</v>
      </c>
      <c r="H141" s="3">
        <f>Calculations!$D$5*D141</f>
        <v>0.1404159482088064</v>
      </c>
      <c r="I141" s="3">
        <f>Calculations!$D$6*E141</f>
        <v>-0.03611322464113127</v>
      </c>
      <c r="J141" s="19">
        <f>Calculations!$D$7*F141</f>
        <v>-0.03192717043147306</v>
      </c>
      <c r="K141" s="3">
        <f>SUM(G141:J141)/(2*Scattering!$E$8)</f>
        <v>-0.14144385184255262</v>
      </c>
      <c r="L141" s="18">
        <f>Calculations!$C$4*C141</f>
        <v>-0.8660254037844386</v>
      </c>
      <c r="M141" s="3">
        <f>Calculations!$C$5*D141</f>
        <v>-0.7223774302638942</v>
      </c>
      <c r="N141" s="3">
        <f>Calculations!$C$6*E141</f>
        <v>0.20480827435501822</v>
      </c>
      <c r="O141" s="19">
        <f>Calculations!$C$7*F141</f>
        <v>0.36492922791091154</v>
      </c>
      <c r="P141" s="3">
        <f>SUM(L141:O141)/(2*Scattering!$E$8)</f>
        <v>-0.3369403908557804</v>
      </c>
      <c r="Q141" s="15">
        <f t="shared" si="31"/>
        <v>0.13353519021410407</v>
      </c>
      <c r="R141" s="18">
        <f t="shared" si="32"/>
        <v>-0.8744042706148362</v>
      </c>
      <c r="S141" s="19">
        <f t="shared" si="33"/>
        <v>0.10229389042435015</v>
      </c>
    </row>
    <row r="142" spans="1:19" s="3" customFormat="1" ht="12.75">
      <c r="A142" s="15">
        <v>131</v>
      </c>
      <c r="B142" s="18">
        <f t="shared" si="28"/>
        <v>-0.6560590289905075</v>
      </c>
      <c r="C142" s="18">
        <v>1</v>
      </c>
      <c r="D142" s="3">
        <f t="shared" si="29"/>
        <v>-1.9681770869715225</v>
      </c>
      <c r="E142" s="3">
        <f t="shared" si="30"/>
        <v>0.7281008713997567</v>
      </c>
      <c r="F142" s="3">
        <f t="shared" si="34"/>
        <v>1.9470287836611462</v>
      </c>
      <c r="G142" s="18">
        <f>Calculations!$D$4*C142</f>
        <v>-0.4999999999999999</v>
      </c>
      <c r="H142" s="3">
        <f>Calculations!$D$5*D142</f>
        <v>0.14331506900323507</v>
      </c>
      <c r="I142" s="3">
        <f>Calculations!$D$6*E142</f>
        <v>-0.04390985535761564</v>
      </c>
      <c r="J142" s="19">
        <f>Calculations!$D$7*F142</f>
        <v>-0.02957974217372033</v>
      </c>
      <c r="K142" s="3">
        <f>SUM(G142:J142)/(2*Scattering!$E$8)</f>
        <v>-0.14228733349042708</v>
      </c>
      <c r="L142" s="18">
        <f>Calculations!$C$4*C142</f>
        <v>-0.8660254037844386</v>
      </c>
      <c r="M142" s="3">
        <f>Calculations!$C$5*D142</f>
        <v>-0.7372921137896552</v>
      </c>
      <c r="N142" s="3">
        <f>Calculations!$C$6*E142</f>
        <v>0.24902516439168906</v>
      </c>
      <c r="O142" s="19">
        <f>Calculations!$C$7*F142</f>
        <v>0.338098000147818</v>
      </c>
      <c r="P142" s="3">
        <f>SUM(L142:O142)/(2*Scattering!$E$8)</f>
        <v>-0.3361230738046261</v>
      </c>
      <c r="Q142" s="15">
        <f t="shared" si="31"/>
        <v>0.1332244060156861</v>
      </c>
      <c r="R142" s="18">
        <f t="shared" si="32"/>
        <v>-0.8754162073954381</v>
      </c>
      <c r="S142" s="19">
        <f t="shared" si="33"/>
        <v>0.10054573553952657</v>
      </c>
    </row>
    <row r="143" spans="1:19" s="3" customFormat="1" ht="12.75">
      <c r="A143" s="15">
        <v>132</v>
      </c>
      <c r="B143" s="18">
        <f t="shared" si="28"/>
        <v>-0.6691306063588582</v>
      </c>
      <c r="C143" s="18">
        <v>1</v>
      </c>
      <c r="D143" s="3">
        <f t="shared" si="29"/>
        <v>-2.0073918190765747</v>
      </c>
      <c r="E143" s="3">
        <f t="shared" si="30"/>
        <v>0.8580182627462996</v>
      </c>
      <c r="F143" s="3">
        <f t="shared" si="34"/>
        <v>1.7829815086983922</v>
      </c>
      <c r="G143" s="18">
        <f>Calculations!$D$4*C143</f>
        <v>-0.4999999999999999</v>
      </c>
      <c r="H143" s="3">
        <f>Calculations!$D$5*D143</f>
        <v>0.146170534639321</v>
      </c>
      <c r="I143" s="3">
        <f>Calculations!$D$6*E143</f>
        <v>-0.05174483274405715</v>
      </c>
      <c r="J143" s="19">
        <f>Calculations!$D$7*F143</f>
        <v>-0.027087495454811948</v>
      </c>
      <c r="K143" s="3">
        <f>SUM(G143:J143)/(2*Scattering!$E$8)</f>
        <v>-0.14311003749900597</v>
      </c>
      <c r="L143" s="18">
        <f>Calculations!$C$4*C143</f>
        <v>-0.8660254037844386</v>
      </c>
      <c r="M143" s="3">
        <f>Calculations!$C$5*D143</f>
        <v>-0.7519822109952464</v>
      </c>
      <c r="N143" s="3">
        <f>Calculations!$C$6*E143</f>
        <v>0.29345952920053064</v>
      </c>
      <c r="O143" s="19">
        <f>Calculations!$C$7*F143</f>
        <v>0.3096114897993099</v>
      </c>
      <c r="P143" s="3">
        <f>SUM(L143:O143)/(2*Scattering!$E$8)</f>
        <v>-0.33570704980950977</v>
      </c>
      <c r="Q143" s="15">
        <f t="shared" si="31"/>
        <v>0.13317970612477156</v>
      </c>
      <c r="R143" s="18">
        <f t="shared" si="32"/>
        <v>-0.8755619477595193</v>
      </c>
      <c r="S143" s="19">
        <f t="shared" si="33"/>
        <v>0.09897180946522402</v>
      </c>
    </row>
    <row r="144" spans="1:19" s="3" customFormat="1" ht="12.75">
      <c r="A144" s="15">
        <v>133</v>
      </c>
      <c r="B144" s="18">
        <f t="shared" si="28"/>
        <v>-0.6819983600624984</v>
      </c>
      <c r="C144" s="18">
        <v>1</v>
      </c>
      <c r="D144" s="3">
        <f t="shared" si="29"/>
        <v>-2.0459950801874953</v>
      </c>
      <c r="E144" s="3">
        <f t="shared" si="30"/>
        <v>0.9884132234595289</v>
      </c>
      <c r="F144" s="3">
        <f t="shared" si="34"/>
        <v>1.6097678862101916</v>
      </c>
      <c r="G144" s="18">
        <f>Calculations!$D$4*C144</f>
        <v>-0.4999999999999999</v>
      </c>
      <c r="H144" s="3">
        <f>Calculations!$D$5*D144</f>
        <v>0.1489814753145701</v>
      </c>
      <c r="I144" s="3">
        <f>Calculations!$D$6*E144</f>
        <v>-0.059608611087396436</v>
      </c>
      <c r="J144" s="19">
        <f>Calculations!$D$7*F144</f>
        <v>-0.024455991320321047</v>
      </c>
      <c r="K144" s="3">
        <f>SUM(G144:J144)/(2*Scattering!$E$8)</f>
        <v>-0.14391093357522333</v>
      </c>
      <c r="L144" s="18">
        <f>Calculations!$C$4*C144</f>
        <v>-0.8660254037844386</v>
      </c>
      <c r="M144" s="3">
        <f>Calculations!$C$5*D144</f>
        <v>-0.7664432471347533</v>
      </c>
      <c r="N144" s="3">
        <f>Calculations!$C$6*E144</f>
        <v>0.33805723235261426</v>
      </c>
      <c r="O144" s="19">
        <f>Calculations!$C$7*F144</f>
        <v>0.2795332599071462</v>
      </c>
      <c r="P144" s="3">
        <f>SUM(L144:O144)/(2*Scattering!$E$8)</f>
        <v>-0.3356877207663214</v>
      </c>
      <c r="Q144" s="15">
        <f t="shared" si="31"/>
        <v>0.13339660267578013</v>
      </c>
      <c r="R144" s="18">
        <f t="shared" si="32"/>
        <v>-0.8748552308238918</v>
      </c>
      <c r="S144" s="19">
        <f t="shared" si="33"/>
        <v>0.09756009915035355</v>
      </c>
    </row>
    <row r="145" spans="1:19" s="3" customFormat="1" ht="12.75">
      <c r="A145" s="15">
        <v>134</v>
      </c>
      <c r="B145" s="18">
        <f t="shared" si="28"/>
        <v>-0.694658370458997</v>
      </c>
      <c r="C145" s="18">
        <v>1</v>
      </c>
      <c r="D145" s="3">
        <f t="shared" si="29"/>
        <v>-2.083975111376991</v>
      </c>
      <c r="E145" s="3">
        <f t="shared" si="30"/>
        <v>1.1191268873656184</v>
      </c>
      <c r="F145" s="3">
        <f t="shared" si="34"/>
        <v>1.4277803890087348</v>
      </c>
      <c r="G145" s="18">
        <f>Calculations!$D$4*C145</f>
        <v>-0.4999999999999999</v>
      </c>
      <c r="H145" s="3">
        <f>Calculations!$D$5*D145</f>
        <v>0.15174703478922233</v>
      </c>
      <c r="I145" s="3">
        <f>Calculations!$D$6*E145</f>
        <v>-0.0674916095850443</v>
      </c>
      <c r="J145" s="19">
        <f>Calculations!$D$7*F145</f>
        <v>-0.021691192314146412</v>
      </c>
      <c r="K145" s="3">
        <f>SUM(G145:J145)/(2*Scattering!$E$8)</f>
        <v>-0.1446891081356784</v>
      </c>
      <c r="L145" s="18">
        <f>Calculations!$C$4*C145</f>
        <v>-0.8660254037844386</v>
      </c>
      <c r="M145" s="3">
        <f>Calculations!$C$5*D145</f>
        <v>-0.7806708172364804</v>
      </c>
      <c r="N145" s="3">
        <f>Calculations!$C$6*E145</f>
        <v>0.38276393841639833</v>
      </c>
      <c r="O145" s="19">
        <f>Calculations!$C$7*F145</f>
        <v>0.2479314626599477</v>
      </c>
      <c r="P145" s="3">
        <f>SUM(L145:O145)/(2*Scattering!$E$8)</f>
        <v>-0.33605905953717397</v>
      </c>
      <c r="Q145" s="15">
        <f t="shared" si="31"/>
        <v>0.13387062951010786</v>
      </c>
      <c r="R145" s="18">
        <f t="shared" si="32"/>
        <v>-0.8733146943907243</v>
      </c>
      <c r="S145" s="19">
        <f t="shared" si="33"/>
        <v>0.09629847190301057</v>
      </c>
    </row>
    <row r="146" spans="1:19" s="3" customFormat="1" ht="12.75">
      <c r="A146" s="15">
        <v>135</v>
      </c>
      <c r="B146" s="18">
        <f t="shared" si="28"/>
        <v>-0.7071067811865475</v>
      </c>
      <c r="C146" s="18">
        <v>1</v>
      </c>
      <c r="D146" s="3">
        <f t="shared" si="29"/>
        <v>-2.1213203435596424</v>
      </c>
      <c r="E146" s="3">
        <f t="shared" si="30"/>
        <v>1.249999999999999</v>
      </c>
      <c r="F146" s="3">
        <f t="shared" si="34"/>
        <v>1.2374368670764588</v>
      </c>
      <c r="G146" s="18">
        <f>Calculations!$D$4*C146</f>
        <v>-0.4999999999999999</v>
      </c>
      <c r="H146" s="3">
        <f>Calculations!$D$5*D146</f>
        <v>0.1544663706470714</v>
      </c>
      <c r="I146" s="3">
        <f>Calculations!$D$6*E146</f>
        <v>-0.0753842240176144</v>
      </c>
      <c r="J146" s="19">
        <f>Calculations!$D$7*F146</f>
        <v>-0.018799446516425077</v>
      </c>
      <c r="K146" s="3">
        <f>SUM(G146:J146)/(2*Scattering!$E$8)</f>
        <v>-0.14544376280159058</v>
      </c>
      <c r="L146" s="18">
        <f>Calculations!$C$4*C146</f>
        <v>-0.8660254037844386</v>
      </c>
      <c r="M146" s="3">
        <f>Calculations!$C$5*D146</f>
        <v>-0.7946605874447498</v>
      </c>
      <c r="N146" s="3">
        <f>Calculations!$C$6*E146</f>
        <v>0.4275251791570855</v>
      </c>
      <c r="O146" s="19">
        <f>Calculations!$C$7*F146</f>
        <v>0.21487865694570257</v>
      </c>
      <c r="P146" s="3">
        <f>SUM(L146:O146)/(2*Scattering!$E$8)</f>
        <v>-0.3368136488452179</v>
      </c>
      <c r="Q146" s="15">
        <f t="shared" si="31"/>
        <v>0.13459732218631512</v>
      </c>
      <c r="R146" s="18">
        <f t="shared" si="32"/>
        <v>-0.8709635803146821</v>
      </c>
      <c r="S146" s="19">
        <f t="shared" si="33"/>
        <v>0.09517467924749397</v>
      </c>
    </row>
    <row r="147" spans="1:19" s="3" customFormat="1" ht="12.75">
      <c r="A147" s="15">
        <v>136</v>
      </c>
      <c r="B147" s="18">
        <f t="shared" si="28"/>
        <v>-0.7193398003386512</v>
      </c>
      <c r="C147" s="18">
        <v>1</v>
      </c>
      <c r="D147" s="3">
        <f t="shared" si="29"/>
        <v>-2.1580194010159537</v>
      </c>
      <c r="E147" s="3">
        <f t="shared" si="30"/>
        <v>1.3808731126343794</v>
      </c>
      <c r="F147" s="3">
        <f t="shared" si="34"/>
        <v>1.0391794269310457</v>
      </c>
      <c r="G147" s="18">
        <f>Calculations!$D$4*C147</f>
        <v>-0.4999999999999999</v>
      </c>
      <c r="H147" s="3">
        <f>Calculations!$D$5*D147</f>
        <v>0.157138654552072</v>
      </c>
      <c r="I147" s="3">
        <f>Calculations!$D$6*E147</f>
        <v>-0.0832768384501845</v>
      </c>
      <c r="J147" s="19">
        <f>Calculations!$D$7*F147</f>
        <v>-0.015787470518568575</v>
      </c>
      <c r="K147" s="3">
        <f>SUM(G147:J147)/(2*Scattering!$E$8)</f>
        <v>-0.1461742125530194</v>
      </c>
      <c r="L147" s="18">
        <f>Calculations!$C$4*C147</f>
        <v>-0.8660254037844386</v>
      </c>
      <c r="M147" s="3">
        <f>Calculations!$C$5*D147</f>
        <v>-0.8084082963400333</v>
      </c>
      <c r="N147" s="3">
        <f>Calculations!$C$6*E147</f>
        <v>0.4722864198977727</v>
      </c>
      <c r="O147" s="19">
        <f>Calculations!$C$7*F147</f>
        <v>0.18045161375554106</v>
      </c>
      <c r="P147" s="3">
        <f>SUM(L147:O147)/(2*Scattering!$E$8)</f>
        <v>-0.33794272412716636</v>
      </c>
      <c r="Q147" s="15">
        <f t="shared" si="31"/>
        <v>0.13557218520598535</v>
      </c>
      <c r="R147" s="18">
        <f t="shared" si="32"/>
        <v>-0.8678294037628641</v>
      </c>
      <c r="S147" s="19">
        <f t="shared" si="33"/>
        <v>0.09417635325475514</v>
      </c>
    </row>
    <row r="148" spans="1:19" s="3" customFormat="1" ht="12.75">
      <c r="A148" s="15">
        <v>137</v>
      </c>
      <c r="B148" s="18">
        <f t="shared" si="28"/>
        <v>-0.7313537016191705</v>
      </c>
      <c r="C148" s="18">
        <v>1</v>
      </c>
      <c r="D148" s="3">
        <f t="shared" si="29"/>
        <v>-2.1940611048575116</v>
      </c>
      <c r="E148" s="3">
        <f t="shared" si="30"/>
        <v>1.5115867765404696</v>
      </c>
      <c r="F148" s="3">
        <f t="shared" si="34"/>
        <v>0.8334732440927174</v>
      </c>
      <c r="G148" s="18">
        <f>Calculations!$D$4*C148</f>
        <v>-0.4999999999999999</v>
      </c>
      <c r="H148" s="3">
        <f>Calculations!$D$5*D148</f>
        <v>0.15976307250065963</v>
      </c>
      <c r="I148" s="3">
        <f>Calculations!$D$6*E148</f>
        <v>-0.0911598369478324</v>
      </c>
      <c r="J148" s="19">
        <f>Calculations!$D$7*F148</f>
        <v>-0.012662331381972796</v>
      </c>
      <c r="K148" s="3">
        <f>SUM(G148:J148)/(2*Scattering!$E$8)</f>
        <v>-0.14687988355305817</v>
      </c>
      <c r="L148" s="18">
        <f>Calculations!$C$4*C148</f>
        <v>-0.8660254037844386</v>
      </c>
      <c r="M148" s="3">
        <f>Calculations!$C$5*D148</f>
        <v>-0.8219097562370246</v>
      </c>
      <c r="N148" s="3">
        <f>Calculations!$C$6*E148</f>
        <v>0.516993125961557</v>
      </c>
      <c r="O148" s="19">
        <f>Calculations!$C$7*F148</f>
        <v>0.14473110997084498</v>
      </c>
      <c r="P148" s="3">
        <f>SUM(L148:O148)/(2*Scattering!$E$8)</f>
        <v>-0.33943622019415115</v>
      </c>
      <c r="Q148" s="15">
        <f t="shared" si="31"/>
        <v>0.1367906477722522</v>
      </c>
      <c r="R148" s="18">
        <f t="shared" si="32"/>
        <v>-0.8639435938421125</v>
      </c>
      <c r="S148" s="19">
        <f t="shared" si="33"/>
        <v>0.09329099745256288</v>
      </c>
    </row>
    <row r="149" spans="1:19" s="3" customFormat="1" ht="12.75">
      <c r="A149" s="15">
        <v>138</v>
      </c>
      <c r="B149" s="18">
        <f t="shared" si="28"/>
        <v>-0.743144825477394</v>
      </c>
      <c r="C149" s="18">
        <v>1</v>
      </c>
      <c r="D149" s="3">
        <f t="shared" si="29"/>
        <v>-2.229434476432182</v>
      </c>
      <c r="E149" s="3">
        <f t="shared" si="30"/>
        <v>1.6419817372536982</v>
      </c>
      <c r="F149" s="3">
        <f t="shared" si="34"/>
        <v>0.6208053119014132</v>
      </c>
      <c r="G149" s="18">
        <f>Calculations!$D$4*C149</f>
        <v>-0.4999999999999999</v>
      </c>
      <c r="H149" s="3">
        <f>Calculations!$D$5*D149</f>
        <v>0.1623388250697039</v>
      </c>
      <c r="I149" s="3">
        <f>Calculations!$D$6*E149</f>
        <v>-0.09902361529117165</v>
      </c>
      <c r="J149" s="19">
        <f>Calculations!$D$7*F149</f>
        <v>-0.009431427629739505</v>
      </c>
      <c r="K149" s="3">
        <f>SUM(G149:J149)/(2*Scattering!$E$8)</f>
        <v>-0.14756031065362388</v>
      </c>
      <c r="L149" s="18">
        <f>Calculations!$C$4*C149</f>
        <v>-0.8660254037844386</v>
      </c>
      <c r="M149" s="3">
        <f>Calculations!$C$5*D149</f>
        <v>-0.8351608544602471</v>
      </c>
      <c r="N149" s="3">
        <f>Calculations!$C$6*E149</f>
        <v>0.5615908291136403</v>
      </c>
      <c r="O149" s="19">
        <f>Calculations!$C$7*F149</f>
        <v>0.1078017110976307</v>
      </c>
      <c r="P149" s="3">
        <f>SUM(L149:O149)/(2*Scattering!$E$8)</f>
        <v>-0.34128282154101974</v>
      </c>
      <c r="Q149" s="15">
        <f t="shared" si="31"/>
        <v>0.13824800955919353</v>
      </c>
      <c r="R149" s="18">
        <f t="shared" si="32"/>
        <v>-0.8593411127804554</v>
      </c>
      <c r="S149" s="19">
        <f t="shared" si="33"/>
        <v>0.09250597446424841</v>
      </c>
    </row>
    <row r="150" spans="1:19" s="3" customFormat="1" ht="12.75">
      <c r="A150" s="15">
        <v>139</v>
      </c>
      <c r="B150" s="18">
        <f t="shared" si="28"/>
        <v>-0.754709580222772</v>
      </c>
      <c r="C150" s="18">
        <v>1</v>
      </c>
      <c r="D150" s="3">
        <f t="shared" si="29"/>
        <v>-2.264128740668316</v>
      </c>
      <c r="E150" s="3">
        <f t="shared" si="30"/>
        <v>1.771899128600245</v>
      </c>
      <c r="F150" s="3">
        <f t="shared" si="34"/>
        <v>0.40168313010596735</v>
      </c>
      <c r="G150" s="18">
        <f>Calculations!$D$4*C150</f>
        <v>-0.4999999999999999</v>
      </c>
      <c r="H150" s="3">
        <f>Calculations!$D$5*D150</f>
        <v>0.16486512766002054</v>
      </c>
      <c r="I150" s="3">
        <f>Calculations!$D$6*E150</f>
        <v>-0.10685859267761338</v>
      </c>
      <c r="J150" s="19">
        <f>Calculations!$D$7*F150</f>
        <v>-0.006102469323399236</v>
      </c>
      <c r="K150" s="3">
        <f>SUM(G150:J150)/(2*Scattering!$E$8)</f>
        <v>-0.14821513459534433</v>
      </c>
      <c r="L150" s="18">
        <f>Calculations!$C$4*C150</f>
        <v>-0.8660254037844386</v>
      </c>
      <c r="M150" s="3">
        <f>Calculations!$C$5*D150</f>
        <v>-0.8481575545968167</v>
      </c>
      <c r="N150" s="3">
        <f>Calculations!$C$6*E150</f>
        <v>0.6060251939224833</v>
      </c>
      <c r="O150" s="19">
        <f>Calculations!$C$7*F150</f>
        <v>0.06975154354244971</v>
      </c>
      <c r="P150" s="3">
        <f>SUM(L150:O150)/(2*Scattering!$E$8)</f>
        <v>-0.34347001613416794</v>
      </c>
      <c r="Q150" s="15">
        <f t="shared" si="31"/>
        <v>0.13993937810632162</v>
      </c>
      <c r="R150" s="18">
        <f t="shared" si="32"/>
        <v>-0.8540600604338323</v>
      </c>
      <c r="S150" s="19">
        <f t="shared" si="33"/>
        <v>0.09180849251796881</v>
      </c>
    </row>
    <row r="151" spans="1:19" s="3" customFormat="1" ht="12.75">
      <c r="A151" s="15">
        <v>140</v>
      </c>
      <c r="B151" s="18">
        <f t="shared" si="28"/>
        <v>-0.7660444431189779</v>
      </c>
      <c r="C151" s="18">
        <v>1</v>
      </c>
      <c r="D151" s="3">
        <f t="shared" si="29"/>
        <v>-2.2981333293569337</v>
      </c>
      <c r="E151" s="3">
        <f t="shared" si="30"/>
        <v>1.9011806662509867</v>
      </c>
      <c r="F151" s="3">
        <f t="shared" si="34"/>
        <v>0.17663333681268534</v>
      </c>
      <c r="G151" s="18">
        <f>Calculations!$D$4*C151</f>
        <v>-0.4999999999999999</v>
      </c>
      <c r="H151" s="3">
        <f>Calculations!$D$5*D151</f>
        <v>0.1673412107353675</v>
      </c>
      <c r="I151" s="3">
        <f>Calculations!$D$6*E151</f>
        <v>-0.11465522339409752</v>
      </c>
      <c r="J151" s="19">
        <f>Calculations!$D$7*F151</f>
        <v>-0.002683457279136165</v>
      </c>
      <c r="K151" s="3">
        <f>SUM(G151:J151)/(2*Scattering!$E$8)</f>
        <v>-0.14884409891487785</v>
      </c>
      <c r="L151" s="18">
        <f>Calculations!$C$4*C151</f>
        <v>-0.8660254037844386</v>
      </c>
      <c r="M151" s="3">
        <f>Calculations!$C$5*D151</f>
        <v>-0.8608958977259691</v>
      </c>
      <c r="N151" s="3">
        <f>Calculations!$C$6*E151</f>
        <v>0.6502420839591528</v>
      </c>
      <c r="O151" s="19">
        <f>Calculations!$C$7*F151</f>
        <v>0.03067205705275193</v>
      </c>
      <c r="P151" s="3">
        <f>SUM(L151:O151)/(2*Scattering!$E$8)</f>
        <v>-0.34598415249847303</v>
      </c>
      <c r="Q151" s="15">
        <f t="shared" si="31"/>
        <v>0.14185959956186858</v>
      </c>
      <c r="R151" s="18">
        <f t="shared" si="32"/>
        <v>-0.8481412704025892</v>
      </c>
      <c r="S151" s="19">
        <f t="shared" si="33"/>
        <v>0.09118559291346316</v>
      </c>
    </row>
    <row r="152" spans="1:19" s="3" customFormat="1" ht="12.75">
      <c r="A152" s="15">
        <v>141</v>
      </c>
      <c r="B152" s="18">
        <f t="shared" si="28"/>
        <v>-0.7771459614569707</v>
      </c>
      <c r="C152" s="18">
        <v>1</v>
      </c>
      <c r="D152" s="3">
        <f t="shared" si="29"/>
        <v>-2.331437884370912</v>
      </c>
      <c r="E152" s="3">
        <f t="shared" si="30"/>
        <v>2.029668840566595</v>
      </c>
      <c r="F152" s="3">
        <f t="shared" si="34"/>
        <v>-0.053799712464027705</v>
      </c>
      <c r="G152" s="18">
        <f>Calculations!$D$4*C152</f>
        <v>-0.4999999999999999</v>
      </c>
      <c r="H152" s="3">
        <f>Calculations!$D$5*D152</f>
        <v>0.16976632005685377</v>
      </c>
      <c r="I152" s="3">
        <f>Calculations!$D$6*E152</f>
        <v>-0.12240400844707522</v>
      </c>
      <c r="J152" s="19">
        <f>Calculations!$D$7*F152</f>
        <v>0.0008173385196256995</v>
      </c>
      <c r="K152" s="3">
        <f>SUM(G152:J152)/(2*Scattering!$E$8)</f>
        <v>-0.14944704657379385</v>
      </c>
      <c r="L152" s="18">
        <f>Calculations!$C$4*C152</f>
        <v>-0.8660254037844386</v>
      </c>
      <c r="M152" s="3">
        <f>Calculations!$C$5*D152</f>
        <v>-0.8733720036249882</v>
      </c>
      <c r="N152" s="3">
        <f>Calculations!$C$6*E152</f>
        <v>0.6941876277542307</v>
      </c>
      <c r="O152" s="19">
        <f>Calculations!$C$7*F152</f>
        <v>-0.00934222202838325</v>
      </c>
      <c r="P152" s="3">
        <f>SUM(L152:O152)/(2*Scattering!$E$8)</f>
        <v>-0.3488104999149131</v>
      </c>
      <c r="Q152" s="15">
        <f t="shared" si="31"/>
        <v>0.14400318458052128</v>
      </c>
      <c r="R152" s="18">
        <f t="shared" si="32"/>
        <v>-0.8416279035265929</v>
      </c>
      <c r="S152" s="19">
        <f t="shared" si="33"/>
        <v>0.09062414043263561</v>
      </c>
    </row>
    <row r="153" spans="1:19" s="3" customFormat="1" ht="12.75">
      <c r="A153" s="15">
        <v>142</v>
      </c>
      <c r="B153" s="18">
        <f t="shared" si="28"/>
        <v>-0.7880107536067219</v>
      </c>
      <c r="C153" s="18">
        <v>1</v>
      </c>
      <c r="D153" s="3">
        <f t="shared" si="29"/>
        <v>-2.364032260820166</v>
      </c>
      <c r="E153" s="3">
        <f t="shared" si="30"/>
        <v>2.157207108498753</v>
      </c>
      <c r="F153" s="3">
        <f t="shared" si="34"/>
        <v>-0.2890554147610167</v>
      </c>
      <c r="G153" s="18">
        <f>Calculations!$D$4*C153</f>
        <v>-0.4999999999999999</v>
      </c>
      <c r="H153" s="3">
        <f>Calculations!$D$5*D153</f>
        <v>0.1721397169126875</v>
      </c>
      <c r="I153" s="3">
        <f>Calculations!$D$6*E153</f>
        <v>-0.13009550713556828</v>
      </c>
      <c r="J153" s="19">
        <f>Calculations!$D$7*F153</f>
        <v>0.004391401254208017</v>
      </c>
      <c r="K153" s="3">
        <f>SUM(G153:J153)/(2*Scattering!$E$8)</f>
        <v>-0.15002391632388695</v>
      </c>
      <c r="L153" s="18">
        <f>Calculations!$C$4*C153</f>
        <v>-0.8660254037844386</v>
      </c>
      <c r="M153" s="3">
        <f>Calculations!$C$5*D153</f>
        <v>-0.8855820719511591</v>
      </c>
      <c r="N153" s="3">
        <f>Calculations!$C$6*E153</f>
        <v>0.737808284431895</v>
      </c>
      <c r="O153" s="19">
        <f>Calculations!$C$7*F153</f>
        <v>-0.050193946018009264</v>
      </c>
      <c r="P153" s="3">
        <f>SUM(L153:O153)/(2*Scattering!$E$8)</f>
        <v>-0.3519333115320207</v>
      </c>
      <c r="Q153" s="15">
        <f t="shared" si="31"/>
        <v>0.14636423123505093</v>
      </c>
      <c r="R153" s="18">
        <f t="shared" si="32"/>
        <v>-0.8345650440100241</v>
      </c>
      <c r="S153" s="19">
        <f t="shared" si="33"/>
        <v>0.09011081853707727</v>
      </c>
    </row>
    <row r="154" spans="1:19" s="3" customFormat="1" ht="12.75">
      <c r="A154" s="15">
        <v>143</v>
      </c>
      <c r="B154" s="18">
        <f t="shared" si="28"/>
        <v>-0.7986355100472929</v>
      </c>
      <c r="C154" s="18">
        <v>1</v>
      </c>
      <c r="D154" s="3">
        <f t="shared" si="29"/>
        <v>-2.395906530141879</v>
      </c>
      <c r="E154" s="3">
        <f t="shared" si="30"/>
        <v>2.283640084313748</v>
      </c>
      <c r="F154" s="3">
        <f t="shared" si="34"/>
        <v>-0.528558434613456</v>
      </c>
      <c r="G154" s="18">
        <f>Calculations!$D$4*C154</f>
        <v>-0.4999999999999999</v>
      </c>
      <c r="H154" s="3">
        <f>Calculations!$D$5*D154</f>
        <v>0.17446067834319476</v>
      </c>
      <c r="I154" s="3">
        <f>Calculations!$D$6*E154</f>
        <v>-0.13772034855320925</v>
      </c>
      <c r="J154" s="19">
        <f>Calculations!$D$7*F154</f>
        <v>0.008029990286128321</v>
      </c>
      <c r="K154" s="3">
        <f>SUM(G154:J154)/(2*Scattering!$E$8)</f>
        <v>-0.150574738824498</v>
      </c>
      <c r="L154" s="18">
        <f>Calculations!$C$4*C154</f>
        <v>-0.8660254037844386</v>
      </c>
      <c r="M154" s="3">
        <f>Calculations!$C$5*D154</f>
        <v>-0.8975223833993874</v>
      </c>
      <c r="N154" s="3">
        <f>Calculations!$C$6*E154</f>
        <v>0.7810509089412303</v>
      </c>
      <c r="O154" s="19">
        <f>Calculations!$C$7*F154</f>
        <v>-0.09178320896111199</v>
      </c>
      <c r="P154" s="3">
        <f>SUM(L154:O154)/(2*Scattering!$E$8)</f>
        <v>-0.35533589018647305</v>
      </c>
      <c r="Q154" s="15">
        <f t="shared" si="31"/>
        <v>0.148936346826679</v>
      </c>
      <c r="R154" s="18">
        <f t="shared" si="32"/>
        <v>-0.8269993029196161</v>
      </c>
      <c r="S154" s="19">
        <f t="shared" si="33"/>
        <v>0.0896321310136793</v>
      </c>
    </row>
    <row r="155" spans="1:19" s="3" customFormat="1" ht="12.75">
      <c r="A155" s="15">
        <v>144</v>
      </c>
      <c r="B155" s="18">
        <f t="shared" si="28"/>
        <v>-0.8090169943749473</v>
      </c>
      <c r="C155" s="18">
        <v>1</v>
      </c>
      <c r="D155" s="3">
        <f t="shared" si="29"/>
        <v>-2.427050983124842</v>
      </c>
      <c r="E155" s="3">
        <f t="shared" si="30"/>
        <v>2.408813728906052</v>
      </c>
      <c r="F155" s="3">
        <f t="shared" si="34"/>
        <v>-0.771720259843842</v>
      </c>
      <c r="G155" s="18">
        <f>Calculations!$D$4*C155</f>
        <v>-0.4999999999999999</v>
      </c>
      <c r="H155" s="3">
        <f>Calculations!$D$5*D155</f>
        <v>0.17672849736104004</v>
      </c>
      <c r="I155" s="3">
        <f>Calculations!$D$6*E155</f>
        <v>-0.14526924300524724</v>
      </c>
      <c r="J155" s="19">
        <f>Calculations!$D$7*F155</f>
        <v>0.011724164793030652</v>
      </c>
      <c r="K155" s="3">
        <f>SUM(G155:J155)/(2*Scattering!$E$8)</f>
        <v>-0.15109963252806113</v>
      </c>
      <c r="L155" s="18">
        <f>Calculations!$C$4*C155</f>
        <v>-0.8660254037844386</v>
      </c>
      <c r="M155" s="3">
        <f>Calculations!$C$5*D155</f>
        <v>-0.9091893008351372</v>
      </c>
      <c r="N155" s="3">
        <f>Calculations!$C$6*E155</f>
        <v>0.8238628168052864</v>
      </c>
      <c r="O155" s="19">
        <f>Calculations!$C$7*F155</f>
        <v>-0.1340078167905331</v>
      </c>
      <c r="P155" s="3">
        <f>SUM(L155:O155)/(2*Scattering!$E$8)</f>
        <v>-0.3590006567208676</v>
      </c>
      <c r="Q155" s="15">
        <f t="shared" si="31"/>
        <v>0.15171257047612935</v>
      </c>
      <c r="R155" s="18">
        <f t="shared" si="32"/>
        <v>-0.8189784333052866</v>
      </c>
      <c r="S155" s="19">
        <f t="shared" si="33"/>
        <v>0.08917441151325131</v>
      </c>
    </row>
    <row r="156" spans="1:19" s="3" customFormat="1" ht="12.75">
      <c r="A156" s="15">
        <v>145</v>
      </c>
      <c r="B156" s="18">
        <f t="shared" si="28"/>
        <v>-0.8191520442889916</v>
      </c>
      <c r="C156" s="18">
        <v>1</v>
      </c>
      <c r="D156" s="3">
        <f t="shared" si="29"/>
        <v>-2.457456132866975</v>
      </c>
      <c r="E156" s="3">
        <f t="shared" si="30"/>
        <v>2.5325755374712555</v>
      </c>
      <c r="F156" s="3">
        <f t="shared" si="34"/>
        <v>-1.0179407939350693</v>
      </c>
      <c r="G156" s="18">
        <f>Calculations!$D$4*C156</f>
        <v>-0.4999999999999999</v>
      </c>
      <c r="H156" s="3">
        <f>Calculations!$D$5*D156</f>
        <v>0.17894248316658182</v>
      </c>
      <c r="I156" s="3">
        <f>Calculations!$D$6*E156</f>
        <v>-0.15273299332661078</v>
      </c>
      <c r="J156" s="19">
        <f>Calculations!$D$7*F156</f>
        <v>0.015464807960410634</v>
      </c>
      <c r="K156" s="3">
        <f>SUM(G156:J156)/(2*Scattering!$E$8)</f>
        <v>-0.15159879935069473</v>
      </c>
      <c r="L156" s="18">
        <f>Calculations!$C$4*C156</f>
        <v>-0.8660254037844386</v>
      </c>
      <c r="M156" s="3">
        <f>Calculations!$C$5*D156</f>
        <v>-0.9205792704023383</v>
      </c>
      <c r="N156" s="3">
        <f>Calculations!$C$6*E156</f>
        <v>0.8661918483090013</v>
      </c>
      <c r="O156" s="19">
        <f>Calculations!$C$7*F156</f>
        <v>-0.17676356383965303</v>
      </c>
      <c r="P156" s="3">
        <f>SUM(L156:O156)/(2*Scattering!$E$8)</f>
        <v>-0.3629092205801035</v>
      </c>
      <c r="Q156" s="15">
        <f t="shared" si="31"/>
        <v>0.15468529834663042</v>
      </c>
      <c r="R156" s="18">
        <f t="shared" si="32"/>
        <v>-0.8105509607048927</v>
      </c>
      <c r="S156" s="19">
        <f t="shared" si="33"/>
        <v>0.08872384218155868</v>
      </c>
    </row>
    <row r="157" spans="1:19" s="3" customFormat="1" ht="12.75">
      <c r="A157" s="15">
        <v>146</v>
      </c>
      <c r="B157" s="18">
        <f t="shared" si="28"/>
        <v>-0.8290375725550416</v>
      </c>
      <c r="C157" s="18">
        <v>1</v>
      </c>
      <c r="D157" s="3">
        <f t="shared" si="29"/>
        <v>-2.487112717665125</v>
      </c>
      <c r="E157" s="3">
        <f t="shared" si="30"/>
        <v>2.654774725309669</v>
      </c>
      <c r="F157" s="3">
        <f t="shared" si="34"/>
        <v>-1.2666099806292863</v>
      </c>
      <c r="G157" s="18">
        <f>Calculations!$D$4*C157</f>
        <v>-0.4999999999999999</v>
      </c>
      <c r="H157" s="3">
        <f>Calculations!$D$5*D157</f>
        <v>0.1811019613582963</v>
      </c>
      <c r="I157" s="3">
        <f>Calculations!$D$6*E157</f>
        <v>-0.160102506087236</v>
      </c>
      <c r="J157" s="19">
        <f>Calculations!$D$7*F157</f>
        <v>0.019242651662922532</v>
      </c>
      <c r="K157" s="3">
        <f>SUM(G157:J157)/(2*Scattering!$E$8)</f>
        <v>-0.1520725201451976</v>
      </c>
      <c r="L157" s="18">
        <f>Calculations!$C$4*C157</f>
        <v>-0.8660254037844386</v>
      </c>
      <c r="M157" s="3">
        <f>Calculations!$C$5*D157</f>
        <v>-0.9316888226059235</v>
      </c>
      <c r="N157" s="3">
        <f>Calculations!$C$6*E157</f>
        <v>0.9079864320477757</v>
      </c>
      <c r="O157" s="19">
        <f>Calculations!$C$7*F157</f>
        <v>-0.2199445149510215</v>
      </c>
      <c r="P157" s="3">
        <f>SUM(L157:O157)/(2*Scattering!$E$8)</f>
        <v>-0.3670424524617983</v>
      </c>
      <c r="Q157" s="15">
        <f t="shared" si="31"/>
        <v>0.157846213292483</v>
      </c>
      <c r="R157" s="18">
        <f t="shared" si="32"/>
        <v>-0.8017658323077491</v>
      </c>
      <c r="S157" s="19">
        <f t="shared" si="33"/>
        <v>0.08826648231288638</v>
      </c>
    </row>
    <row r="158" spans="1:19" s="3" customFormat="1" ht="12.75">
      <c r="A158" s="15">
        <v>147</v>
      </c>
      <c r="B158" s="18">
        <f t="shared" si="28"/>
        <v>-0.8386705679454242</v>
      </c>
      <c r="C158" s="18">
        <v>1</v>
      </c>
      <c r="D158" s="3">
        <f t="shared" si="29"/>
        <v>-2.5160117038362726</v>
      </c>
      <c r="E158" s="3">
        <f t="shared" si="30"/>
        <v>2.7752624115342517</v>
      </c>
      <c r="F158" s="3">
        <f t="shared" si="34"/>
        <v>-1.517109456305731</v>
      </c>
      <c r="G158" s="18">
        <f>Calculations!$D$4*C158</f>
        <v>-0.4999999999999999</v>
      </c>
      <c r="H158" s="3">
        <f>Calculations!$D$5*D158</f>
        <v>0.183206274138207</v>
      </c>
      <c r="I158" s="3">
        <f>Calculations!$D$6*E158</f>
        <v>-0.16736880267101037</v>
      </c>
      <c r="J158" s="19">
        <f>Calculations!$D$7*F158</f>
        <v>0.023048301567711472</v>
      </c>
      <c r="K158" s="3">
        <f>SUM(G158:J158)/(2*Scattering!$E$8)</f>
        <v>-0.15252114999430175</v>
      </c>
      <c r="L158" s="18">
        <f>Calculations!$C$4*C158</f>
        <v>-0.8660254037844386</v>
      </c>
      <c r="M158" s="3">
        <f>Calculations!$C$5*D158</f>
        <v>-0.9425145733686706</v>
      </c>
      <c r="N158" s="3">
        <f>Calculations!$C$6*E158</f>
        <v>0.9491956477592858</v>
      </c>
      <c r="O158" s="19">
        <f>Calculations!$C$7*F158</f>
        <v>-0.26344329240875763</v>
      </c>
      <c r="P158" s="3">
        <f>SUM(L158:O158)/(2*Scattering!$E$8)</f>
        <v>-0.37138055879082876</v>
      </c>
      <c r="Q158" s="15">
        <f t="shared" si="31"/>
        <v>0.1611862206433725</v>
      </c>
      <c r="R158" s="18">
        <f t="shared" si="32"/>
        <v>-0.7926720875577932</v>
      </c>
      <c r="S158" s="19">
        <f t="shared" si="33"/>
        <v>0.08778830766892562</v>
      </c>
    </row>
    <row r="159" spans="1:19" s="3" customFormat="1" ht="12.75">
      <c r="A159" s="15">
        <v>148</v>
      </c>
      <c r="B159" s="18">
        <f t="shared" si="28"/>
        <v>-0.848048096156426</v>
      </c>
      <c r="C159" s="18">
        <v>1</v>
      </c>
      <c r="D159" s="3">
        <f t="shared" si="29"/>
        <v>-2.544144288469278</v>
      </c>
      <c r="E159" s="3">
        <f t="shared" si="30"/>
        <v>2.893891800459041</v>
      </c>
      <c r="F159" s="3">
        <f t="shared" si="34"/>
        <v>-1.768814225614633</v>
      </c>
      <c r="G159" s="18">
        <f>Calculations!$D$4*C159</f>
        <v>-0.4999999999999999</v>
      </c>
      <c r="H159" s="3">
        <f>Calculations!$D$5*D159</f>
        <v>0.18525478051225608</v>
      </c>
      <c r="I159" s="3">
        <f>Calculations!$D$6*E159</f>
        <v>-0.1745230302148336</v>
      </c>
      <c r="J159" s="19">
        <f>Calculations!$D$7*F159</f>
        <v>0.026872262591057513</v>
      </c>
      <c r="K159" s="3">
        <f>SUM(G159:J159)/(2*Scattering!$E$8)</f>
        <v>-0.15294511334246555</v>
      </c>
      <c r="L159" s="18">
        <f>Calculations!$C$4*C159</f>
        <v>-0.8660254037844386</v>
      </c>
      <c r="M159" s="3">
        <f>Calculations!$C$5*D159</f>
        <v>-0.9530532250620256</v>
      </c>
      <c r="N159" s="3">
        <f>Calculations!$C$6*E159</f>
        <v>0.9897692883619786</v>
      </c>
      <c r="O159" s="19">
        <f>Calculations!$C$7*F159</f>
        <v>-0.3071513669093236</v>
      </c>
      <c r="P159" s="3">
        <f>SUM(L159:O159)/(2*Scattering!$E$8)</f>
        <v>-0.37590315778342603</v>
      </c>
      <c r="Q159" s="15">
        <f t="shared" si="31"/>
        <v>0.16469539172689093</v>
      </c>
      <c r="R159" s="18">
        <f t="shared" si="32"/>
        <v>-0.7833185524731209</v>
      </c>
      <c r="S159" s="19">
        <f t="shared" si="33"/>
        <v>0.0872752608065135</v>
      </c>
    </row>
    <row r="160" spans="1:19" s="3" customFormat="1" ht="12.75">
      <c r="A160" s="15">
        <v>149</v>
      </c>
      <c r="B160" s="18">
        <f t="shared" si="28"/>
        <v>-0.8571673007021122</v>
      </c>
      <c r="C160" s="18">
        <v>1</v>
      </c>
      <c r="D160" s="3">
        <f t="shared" si="29"/>
        <v>-2.571501902106337</v>
      </c>
      <c r="E160" s="3">
        <f t="shared" si="30"/>
        <v>3.0105183604470898</v>
      </c>
      <c r="F160" s="3">
        <f t="shared" si="34"/>
        <v>-2.0210943557801633</v>
      </c>
      <c r="G160" s="18">
        <f>Calculations!$D$4*C160</f>
        <v>-0.4999999999999999</v>
      </c>
      <c r="H160" s="3">
        <f>Calculations!$D$5*D160</f>
        <v>0.18724685648555778</v>
      </c>
      <c r="I160" s="3">
        <f>Calculations!$D$6*E160</f>
        <v>-0.18155647239446787</v>
      </c>
      <c r="J160" s="19">
        <f>Calculations!$D$7*F160</f>
        <v>0.03070496463864456</v>
      </c>
      <c r="K160" s="3">
        <f>SUM(G160:J160)/(2*Scattering!$E$8)</f>
        <v>-0.15334489898486933</v>
      </c>
      <c r="L160" s="18">
        <f>Calculations!$C$4*C160</f>
        <v>-0.8660254037844386</v>
      </c>
      <c r="M160" s="3">
        <f>Calculations!$C$5*D160</f>
        <v>-0.9633015675105929</v>
      </c>
      <c r="N160" s="3">
        <f>Calculations!$C$6*E160</f>
        <v>1.0296579211246708</v>
      </c>
      <c r="O160" s="19">
        <f>Calculations!$C$7*F160</f>
        <v>-0.3509593517741439</v>
      </c>
      <c r="P160" s="3">
        <f>SUM(L160:O160)/(2*Scattering!$E$8)</f>
        <v>-0.3805893568622579</v>
      </c>
      <c r="Q160" s="15">
        <f t="shared" si="31"/>
        <v>0.1683629166015069</v>
      </c>
      <c r="R160" s="18">
        <f t="shared" si="32"/>
        <v>-0.7737535594447512</v>
      </c>
      <c r="S160" s="19">
        <f t="shared" si="33"/>
        <v>0.08671331245268214</v>
      </c>
    </row>
    <row r="161" spans="1:19" s="3" customFormat="1" ht="12.75">
      <c r="A161" s="15">
        <v>150</v>
      </c>
      <c r="B161" s="18">
        <f t="shared" si="28"/>
        <v>-0.8660254037844387</v>
      </c>
      <c r="C161" s="18">
        <v>1</v>
      </c>
      <c r="D161" s="3">
        <f t="shared" si="29"/>
        <v>-2.598076211353316</v>
      </c>
      <c r="E161" s="3">
        <f t="shared" si="30"/>
        <v>3.125000000000001</v>
      </c>
      <c r="F161" s="3">
        <f t="shared" si="34"/>
        <v>-2.2733166849341533</v>
      </c>
      <c r="G161" s="18">
        <f>Calculations!$D$4*C161</f>
        <v>-0.4999999999999999</v>
      </c>
      <c r="H161" s="3">
        <f>Calculations!$D$5*D161</f>
        <v>0.189181895252473</v>
      </c>
      <c r="I161" s="3">
        <f>Calculations!$D$6*E161</f>
        <v>-0.18846056004403622</v>
      </c>
      <c r="J161" s="19">
        <f>Calculations!$D$7*F161</f>
        <v>0.03453678855898814</v>
      </c>
      <c r="K161" s="3">
        <f>SUM(G161:J161)/(2*Scattering!$E$8)</f>
        <v>-0.15372105493259466</v>
      </c>
      <c r="L161" s="18">
        <f>Calculations!$C$4*C161</f>
        <v>-0.8660254037844386</v>
      </c>
      <c r="M161" s="3">
        <f>Calculations!$C$5*D161</f>
        <v>-0.9732564789699848</v>
      </c>
      <c r="N161" s="3">
        <f>Calculations!$C$6*E161</f>
        <v>1.068812947892715</v>
      </c>
      <c r="O161" s="19">
        <f>Calculations!$C$7*F161</f>
        <v>-0.3947572995986429</v>
      </c>
      <c r="P161" s="3">
        <f>SUM(L161:O161)/(2*Scattering!$E$8)</f>
        <v>-0.3854178311806391</v>
      </c>
      <c r="Q161" s="15">
        <f t="shared" si="31"/>
        <v>0.17217706732157742</v>
      </c>
      <c r="R161" s="18">
        <f t="shared" si="32"/>
        <v>-0.7640246937588566</v>
      </c>
      <c r="S161" s="19">
        <f t="shared" si="33"/>
        <v>0.0860885336607887</v>
      </c>
    </row>
    <row r="162" spans="1:19" s="3" customFormat="1" ht="12.75">
      <c r="A162" s="15">
        <v>151</v>
      </c>
      <c r="B162" s="18">
        <f t="shared" si="28"/>
        <v>-0.8746197071393957</v>
      </c>
      <c r="C162" s="18">
        <v>1</v>
      </c>
      <c r="D162" s="3">
        <f t="shared" si="29"/>
        <v>-2.623859121418187</v>
      </c>
      <c r="E162" s="3">
        <f t="shared" si="30"/>
        <v>3.2371972408745178</v>
      </c>
      <c r="F162" s="3">
        <f t="shared" si="34"/>
        <v>-2.5248465398037925</v>
      </c>
      <c r="G162" s="18">
        <f>Calculations!$D$4*C162</f>
        <v>-0.4999999999999999</v>
      </c>
      <c r="H162" s="3">
        <f>Calculations!$D$5*D162</f>
        <v>0.19105930738144808</v>
      </c>
      <c r="I162" s="3">
        <f>Calculations!$D$6*E162</f>
        <v>-0.19522688159623047</v>
      </c>
      <c r="J162" s="19">
        <f>Calculations!$D$7*F162</f>
        <v>0.038358092238971166</v>
      </c>
      <c r="K162" s="3">
        <f>SUM(G162:J162)/(2*Scattering!$E$8)</f>
        <v>-0.15407418317322735</v>
      </c>
      <c r="L162" s="18">
        <f>Calculations!$C$4*C162</f>
        <v>-0.8660254037844386</v>
      </c>
      <c r="M162" s="3">
        <f>Calculations!$C$5*D162</f>
        <v>-0.9829149270777349</v>
      </c>
      <c r="N162" s="3">
        <f>Calculations!$C$6*E162</f>
        <v>1.1071866642973618</v>
      </c>
      <c r="O162" s="19">
        <f>Calculations!$C$7*F162</f>
        <v>-0.43843500052558326</v>
      </c>
      <c r="P162" s="3">
        <f>SUM(L162:O162)/(2*Scattering!$E$8)</f>
        <v>-0.3903669030114228</v>
      </c>
      <c r="Q162" s="15">
        <f t="shared" si="31"/>
        <v>0.1761251728872268</v>
      </c>
      <c r="R162" s="18">
        <f t="shared" si="32"/>
        <v>-0.754178567572116</v>
      </c>
      <c r="S162" s="19">
        <f t="shared" si="33"/>
        <v>0.0853871781832769</v>
      </c>
    </row>
    <row r="163" spans="1:19" s="3" customFormat="1" ht="12.75">
      <c r="A163" s="15">
        <v>152</v>
      </c>
      <c r="B163" s="18">
        <f t="shared" si="28"/>
        <v>-0.8829475928589268</v>
      </c>
      <c r="C163" s="18">
        <v>1</v>
      </c>
      <c r="D163" s="3">
        <f t="shared" si="29"/>
        <v>-2.64884277857678</v>
      </c>
      <c r="E163" s="3">
        <f t="shared" si="30"/>
        <v>3.3469733880152974</v>
      </c>
      <c r="F163" s="3">
        <f t="shared" si="34"/>
        <v>-2.7750494580506615</v>
      </c>
      <c r="G163" s="18">
        <f>Calculations!$D$4*C163</f>
        <v>-0.4999999999999999</v>
      </c>
      <c r="H163" s="3">
        <f>Calculations!$D$5*D163</f>
        <v>0.1928785209945617</v>
      </c>
      <c r="I163" s="3">
        <f>Calculations!$D$6*E163</f>
        <v>-0.2018471933305114</v>
      </c>
      <c r="J163" s="19">
        <f>Calculations!$D$7*F163</f>
        <v>0.04215923677004393</v>
      </c>
      <c r="K163" s="3">
        <f>SUM(G163:J163)/(2*Scattering!$E$8)</f>
        <v>-0.1544049343463281</v>
      </c>
      <c r="L163" s="18">
        <f>Calculations!$C$4*C163</f>
        <v>-0.8660254037844386</v>
      </c>
      <c r="M163" s="3">
        <f>Calculations!$C$5*D163</f>
        <v>-0.9922739697769866</v>
      </c>
      <c r="N163" s="3">
        <f>Calculations!$C$6*E163</f>
        <v>1.144732317876191</v>
      </c>
      <c r="O163" s="19">
        <f>Calculations!$C$7*F163</f>
        <v>-0.4818822813261</v>
      </c>
      <c r="P163" s="3">
        <f>SUM(L163:O163)/(2*Scattering!$E$8)</f>
        <v>-0.3954146217542263</v>
      </c>
      <c r="Q163" s="15">
        <f t="shared" si="31"/>
        <v>0.18019360684753177</v>
      </c>
      <c r="R163" s="18">
        <f t="shared" si="32"/>
        <v>-0.744260621570567</v>
      </c>
      <c r="S163" s="19">
        <f t="shared" si="33"/>
        <v>0.08459577421073719</v>
      </c>
    </row>
    <row r="164" spans="1:19" s="3" customFormat="1" ht="12.75">
      <c r="A164" s="15">
        <v>153</v>
      </c>
      <c r="B164" s="18">
        <f t="shared" si="28"/>
        <v>-0.8910065241883678</v>
      </c>
      <c r="C164" s="18">
        <v>1</v>
      </c>
      <c r="D164" s="3">
        <f t="shared" si="29"/>
        <v>-2.6730195725651034</v>
      </c>
      <c r="E164" s="3">
        <f t="shared" si="30"/>
        <v>3.454194696096773</v>
      </c>
      <c r="F164" s="3">
        <f t="shared" si="34"/>
        <v>-3.0232929105454733</v>
      </c>
      <c r="G164" s="18">
        <f>Calculations!$D$4*C164</f>
        <v>-0.4999999999999999</v>
      </c>
      <c r="H164" s="3">
        <f>Calculations!$D$5*D164</f>
        <v>0.19463898194172427</v>
      </c>
      <c r="I164" s="3">
        <f>Calculations!$D$6*E164</f>
        <v>-0.20831342941681188</v>
      </c>
      <c r="J164" s="19">
        <f>Calculations!$D$7*F164</f>
        <v>0.045930612613447316</v>
      </c>
      <c r="K164" s="3">
        <f>SUM(G164:J164)/(2*Scattering!$E$8)</f>
        <v>-0.1547140023533538</v>
      </c>
      <c r="L164" s="18">
        <f>Calculations!$C$4*C164</f>
        <v>-0.8660254037844386</v>
      </c>
      <c r="M164" s="3">
        <f>Calculations!$C$5*D164</f>
        <v>-1.0013307562126705</v>
      </c>
      <c r="N164" s="3">
        <f>Calculations!$C$6*E164</f>
        <v>1.181404165033783</v>
      </c>
      <c r="O164" s="19">
        <f>Calculations!$C$7*F164</f>
        <v>-0.5249893044695713</v>
      </c>
      <c r="P164" s="3">
        <f>SUM(L164:O164)/(2*Scattering!$E$8)</f>
        <v>-0.40053884431347575</v>
      </c>
      <c r="Q164" s="15">
        <f t="shared" si="31"/>
        <v>0.18436778832816833</v>
      </c>
      <c r="R164" s="18">
        <f t="shared" si="32"/>
        <v>-0.7343149540704991</v>
      </c>
      <c r="S164" s="19">
        <f t="shared" si="33"/>
        <v>0.08370122435898014</v>
      </c>
    </row>
    <row r="165" spans="1:19" s="3" customFormat="1" ht="12.75">
      <c r="A165" s="15">
        <v>154</v>
      </c>
      <c r="B165" s="18">
        <f t="shared" si="28"/>
        <v>-0.898794046299167</v>
      </c>
      <c r="C165" s="18">
        <v>1</v>
      </c>
      <c r="D165" s="3">
        <f t="shared" si="29"/>
        <v>-2.6963821388975013</v>
      </c>
      <c r="E165" s="3">
        <f t="shared" si="30"/>
        <v>3.5587305324712193</v>
      </c>
      <c r="F165" s="3">
        <f t="shared" si="34"/>
        <v>-3.2689480188630107</v>
      </c>
      <c r="G165" s="18">
        <f>Calculations!$D$4*C165</f>
        <v>-0.4999999999999999</v>
      </c>
      <c r="H165" s="3">
        <f>Calculations!$D$5*D165</f>
        <v>0.19634015396947724</v>
      </c>
      <c r="I165" s="3">
        <f>Calculations!$D$6*E165</f>
        <v>-0.21461771174250785</v>
      </c>
      <c r="J165" s="19">
        <f>Calculations!$D$7*F165</f>
        <v>0.049662665692820136</v>
      </c>
      <c r="K165" s="3">
        <f>SUM(G165:J165)/(2*Scattering!$E$8)</f>
        <v>-0.15500211892169646</v>
      </c>
      <c r="L165" s="18">
        <f>Calculations!$C$4*C165</f>
        <v>-0.8660254037844386</v>
      </c>
      <c r="M165" s="3">
        <f>Calculations!$C$5*D165</f>
        <v>-1.0100825275999035</v>
      </c>
      <c r="N165" s="3">
        <f>Calculations!$C$6*E165</f>
        <v>1.2171575267732397</v>
      </c>
      <c r="O165" s="19">
        <f>Calculations!$C$7*F165</f>
        <v>-0.567646866363484</v>
      </c>
      <c r="P165" s="3">
        <f>SUM(L165:O165)/(2*Scattering!$E$8)</f>
        <v>-0.4057173155992841</v>
      </c>
      <c r="Q165" s="15">
        <f t="shared" si="31"/>
        <v>0.18863219704730483</v>
      </c>
      <c r="R165" s="18">
        <f t="shared" si="32"/>
        <v>-0.7243841768873828</v>
      </c>
      <c r="S165" s="19">
        <f t="shared" si="33"/>
        <v>0.08269091254097022</v>
      </c>
    </row>
    <row r="166" spans="1:19" s="3" customFormat="1" ht="12.75">
      <c r="A166" s="15">
        <v>155</v>
      </c>
      <c r="B166" s="18">
        <f t="shared" si="28"/>
        <v>-0.9063077870366499</v>
      </c>
      <c r="C166" s="18">
        <v>1</v>
      </c>
      <c r="D166" s="3">
        <f t="shared" si="29"/>
        <v>-2.7189233611099497</v>
      </c>
      <c r="E166" s="3">
        <f t="shared" si="30"/>
        <v>3.6604535363245216</v>
      </c>
      <c r="F166" s="3">
        <f t="shared" si="34"/>
        <v>-3.5113912632947346</v>
      </c>
      <c r="G166" s="18">
        <f>Calculations!$D$4*C166</f>
        <v>-0.4999999999999999</v>
      </c>
      <c r="H166" s="3">
        <f>Calculations!$D$5*D166</f>
        <v>0.19798151888434126</v>
      </c>
      <c r="I166" s="3">
        <f>Calculations!$D$6*E166</f>
        <v>-0.22075235951068545</v>
      </c>
      <c r="J166" s="19">
        <f>Calculations!$D$7*F166</f>
        <v>0.05334592334274851</v>
      </c>
      <c r="K166" s="3">
        <f>SUM(G166:J166)/(2*Scattering!$E$8)</f>
        <v>-0.1552700481425271</v>
      </c>
      <c r="L166" s="18">
        <f>Calculations!$C$4*C166</f>
        <v>-0.8660254037844386</v>
      </c>
      <c r="M166" s="3">
        <f>Calculations!$C$5*D166</f>
        <v>-1.0185266180643398</v>
      </c>
      <c r="N166" s="3">
        <f>Calculations!$C$6*E166</f>
        <v>1.2519488431306638</v>
      </c>
      <c r="O166" s="19">
        <f>Calculations!$C$7*F166</f>
        <v>-0.609746693946711</v>
      </c>
      <c r="P166" s="3">
        <f>SUM(L166:O166)/(2*Scattering!$E$8)</f>
        <v>-0.4109277489034367</v>
      </c>
      <c r="Q166" s="15">
        <f t="shared" si="31"/>
        <v>0.1929704026690286</v>
      </c>
      <c r="R166" s="18">
        <f t="shared" si="32"/>
        <v>-0.7145092969156662</v>
      </c>
      <c r="S166" s="19">
        <f t="shared" si="33"/>
        <v>0.0815528161433877</v>
      </c>
    </row>
    <row r="167" spans="1:19" s="3" customFormat="1" ht="12.75">
      <c r="A167" s="15">
        <v>156</v>
      </c>
      <c r="B167" s="18">
        <f t="shared" si="28"/>
        <v>-0.9135454576426008</v>
      </c>
      <c r="C167" s="18">
        <v>1</v>
      </c>
      <c r="D167" s="3">
        <f t="shared" si="29"/>
        <v>-2.7406363729278023</v>
      </c>
      <c r="E167" s="3">
        <f t="shared" si="30"/>
        <v>3.7592397738457173</v>
      </c>
      <c r="F167" s="3">
        <f t="shared" si="34"/>
        <v>-3.7500061767022186</v>
      </c>
      <c r="G167" s="18">
        <f>Calculations!$D$4*C167</f>
        <v>-0.4999999999999999</v>
      </c>
      <c r="H167" s="3">
        <f>Calculations!$D$5*D167</f>
        <v>0.19956257671066308</v>
      </c>
      <c r="I167" s="3">
        <f>Calculations!$D$6*E167</f>
        <v>-0.22670989859800952</v>
      </c>
      <c r="J167" s="19">
        <f>Calculations!$D$7*F167</f>
        <v>0.0569710200422056</v>
      </c>
      <c r="K167" s="3">
        <f>SUM(G167:J167)/(2*Scattering!$E$8)</f>
        <v>-0.15551858100209448</v>
      </c>
      <c r="L167" s="18">
        <f>Calculations!$C$4*C167</f>
        <v>-0.8660254037844386</v>
      </c>
      <c r="M167" s="3">
        <f>Calculations!$C$5*D167</f>
        <v>-1.0266604554542251</v>
      </c>
      <c r="N167" s="3">
        <f>Calculations!$C$6*E167</f>
        <v>1.2857357262462668</v>
      </c>
      <c r="O167" s="19">
        <f>Calculations!$C$7*F167</f>
        <v>-0.651181738824073</v>
      </c>
      <c r="P167" s="3">
        <f>SUM(L167:O167)/(2*Scattering!$E$8)</f>
        <v>-0.416147905903711</v>
      </c>
      <c r="Q167" s="15">
        <f t="shared" si="31"/>
        <v>0.1973651086249489</v>
      </c>
      <c r="R167" s="18">
        <f t="shared" si="32"/>
        <v>-0.7047296220361999</v>
      </c>
      <c r="S167" s="19">
        <f t="shared" si="33"/>
        <v>0.08027562174240242</v>
      </c>
    </row>
    <row r="168" spans="1:19" s="3" customFormat="1" ht="12.75">
      <c r="A168" s="15">
        <v>157</v>
      </c>
      <c r="B168" s="18">
        <f t="shared" si="28"/>
        <v>-0.9205048534524402</v>
      </c>
      <c r="C168" s="18">
        <v>1</v>
      </c>
      <c r="D168" s="3">
        <f t="shared" si="29"/>
        <v>-2.7615145603573206</v>
      </c>
      <c r="E168" s="3">
        <f t="shared" si="30"/>
        <v>3.8549688892212375</v>
      </c>
      <c r="F168" s="3">
        <f t="shared" si="34"/>
        <v>-3.984185019573338</v>
      </c>
      <c r="G168" s="18">
        <f>Calculations!$D$4*C168</f>
        <v>-0.4999999999999999</v>
      </c>
      <c r="H168" s="3">
        <f>Calculations!$D$5*D168</f>
        <v>0.20108284584291275</v>
      </c>
      <c r="I168" s="3">
        <f>Calculations!$D$6*E168</f>
        <v>-0.23248307066079055</v>
      </c>
      <c r="J168" s="19">
        <f>Calculations!$D$7*F168</f>
        <v>0.06052872286241898</v>
      </c>
      <c r="K168" s="3">
        <f>SUM(G168:J168)/(2*Scattering!$E$8)</f>
        <v>-0.15574852992602978</v>
      </c>
      <c r="L168" s="18">
        <f>Calculations!$C$4*C168</f>
        <v>-0.8660254037844386</v>
      </c>
      <c r="M168" s="3">
        <f>Calculations!$C$5*D168</f>
        <v>-1.0344815621238959</v>
      </c>
      <c r="N168" s="3">
        <f>Calculations!$C$6*E168</f>
        <v>1.3184770120074416</v>
      </c>
      <c r="O168" s="19">
        <f>Calculations!$C$7*F168</f>
        <v>-0.6918464681367933</v>
      </c>
      <c r="P168" s="3">
        <f>SUM(L168:O168)/(2*Scattering!$E$8)</f>
        <v>-0.4213556760514421</v>
      </c>
      <c r="Q168" s="15">
        <f t="shared" si="31"/>
        <v>0.2017982103148872</v>
      </c>
      <c r="R168" s="18">
        <f t="shared" si="32"/>
        <v>-0.6950826897037437</v>
      </c>
      <c r="S168" s="19">
        <f t="shared" si="33"/>
        <v>0.07884884244345176</v>
      </c>
    </row>
    <row r="169" spans="1:19" s="3" customFormat="1" ht="12.75">
      <c r="A169" s="15">
        <v>158</v>
      </c>
      <c r="B169" s="18">
        <f t="shared" si="28"/>
        <v>-0.9271838545667873</v>
      </c>
      <c r="C169" s="18">
        <v>1</v>
      </c>
      <c r="D169" s="3">
        <f t="shared" si="29"/>
        <v>-2.781551563700362</v>
      </c>
      <c r="E169" s="3">
        <f t="shared" si="30"/>
        <v>3.9475242512699404</v>
      </c>
      <c r="F169" s="3">
        <f t="shared" si="34"/>
        <v>-4.213330431694439</v>
      </c>
      <c r="G169" s="18">
        <f>Calculations!$D$4*C169</f>
        <v>-0.4999999999999999</v>
      </c>
      <c r="H169" s="3">
        <f>Calculations!$D$5*D169</f>
        <v>0.2025418631923854</v>
      </c>
      <c r="I169" s="3">
        <f>Calculations!$D$6*E169</f>
        <v>-0.2380648419781592</v>
      </c>
      <c r="J169" s="19">
        <f>Calculations!$D$7*F169</f>
        <v>0.06400995655948213</v>
      </c>
      <c r="K169" s="3">
        <f>SUM(G169:J169)/(2*Scattering!$E$8)</f>
        <v>-0.1559607233560526</v>
      </c>
      <c r="L169" s="18">
        <f>Calculations!$C$4*C169</f>
        <v>-0.8660254037844386</v>
      </c>
      <c r="M169" s="3">
        <f>Calculations!$C$5*D169</f>
        <v>-1.0419875556884957</v>
      </c>
      <c r="N169" s="3">
        <f>Calculations!$C$6*E169</f>
        <v>1.350132810200898</v>
      </c>
      <c r="O169" s="19">
        <f>Calculations!$C$7*F169</f>
        <v>-0.7316371513723603</v>
      </c>
      <c r="P169" s="3">
        <f>SUM(L169:O169)/(2*Scattering!$E$8)</f>
        <v>-0.42652915509961153</v>
      </c>
      <c r="Q169" s="15">
        <f t="shared" si="31"/>
        <v>0.20625086737973164</v>
      </c>
      <c r="R169" s="18">
        <f t="shared" si="32"/>
        <v>-0.6856042163662115</v>
      </c>
      <c r="S169" s="19">
        <f t="shared" si="33"/>
        <v>0.07726293481819836</v>
      </c>
    </row>
    <row r="170" spans="1:19" s="3" customFormat="1" ht="12.75">
      <c r="A170" s="15">
        <v>159</v>
      </c>
      <c r="B170" s="18">
        <f t="shared" si="28"/>
        <v>-0.9335804264972017</v>
      </c>
      <c r="C170" s="18">
        <v>1</v>
      </c>
      <c r="D170" s="3">
        <f t="shared" si="29"/>
        <v>-2.8007412794916053</v>
      </c>
      <c r="E170" s="3">
        <f t="shared" si="30"/>
        <v>4.0367930955402285</v>
      </c>
      <c r="F170" s="3">
        <f t="shared" si="34"/>
        <v>-4.43685705591567</v>
      </c>
      <c r="G170" s="18">
        <f>Calculations!$D$4*C170</f>
        <v>-0.4999999999999999</v>
      </c>
      <c r="H170" s="3">
        <f>Calculations!$D$5*D170</f>
        <v>0.2039391843282626</v>
      </c>
      <c r="I170" s="3">
        <f>Calculations!$D$6*E170</f>
        <v>-0.24344841202157114</v>
      </c>
      <c r="J170" s="19">
        <f>Calculations!$D$7*F170</f>
        <v>0.06740582824299843</v>
      </c>
      <c r="K170" s="3">
        <f>SUM(G170:J170)/(2*Scattering!$E$8)</f>
        <v>-0.15615600037825683</v>
      </c>
      <c r="L170" s="18">
        <f>Calculations!$C$4*C170</f>
        <v>-0.8660254037844386</v>
      </c>
      <c r="M170" s="3">
        <f>Calculations!$C$5*D170</f>
        <v>-1.049176149749673</v>
      </c>
      <c r="N170" s="3">
        <f>Calculations!$C$6*E170</f>
        <v>1.3806645531127388</v>
      </c>
      <c r="O170" s="19">
        <f>Calculations!$C$7*F170</f>
        <v>-0.7704521423284177</v>
      </c>
      <c r="P170" s="3">
        <f>SUM(L170:O170)/(2*Scattering!$E$8)</f>
        <v>-0.4316467225318209</v>
      </c>
      <c r="Q170" s="15">
        <f t="shared" si="31"/>
        <v>0.21070358952659693</v>
      </c>
      <c r="R170" s="18">
        <f t="shared" si="32"/>
        <v>-0.6763280657288012</v>
      </c>
      <c r="S170" s="19">
        <f t="shared" si="33"/>
        <v>0.07550941334048114</v>
      </c>
    </row>
    <row r="171" spans="1:19" s="3" customFormat="1" ht="12.75">
      <c r="A171" s="15">
        <v>160</v>
      </c>
      <c r="B171" s="18">
        <f aca="true" t="shared" si="35" ref="B171:B191">COS(A171*PI()/180)</f>
        <v>-0.9396926207859083</v>
      </c>
      <c r="C171" s="18">
        <v>1</v>
      </c>
      <c r="D171" s="3">
        <f aca="true" t="shared" si="36" ref="D171:D191">B171*3</f>
        <v>-2.819077862357725</v>
      </c>
      <c r="E171" s="3">
        <f aca="true" t="shared" si="37" ref="E171:E191">5*0.5*(3*B171^2-1)</f>
        <v>4.122666661696166</v>
      </c>
      <c r="F171" s="3">
        <f t="shared" si="34"/>
        <v>-4.654193129563008</v>
      </c>
      <c r="G171" s="18">
        <f>Calculations!$D$4*C171</f>
        <v>-0.4999999999999999</v>
      </c>
      <c r="H171" s="3">
        <f>Calculations!$D$5*D171</f>
        <v>0.2052743836129901</v>
      </c>
      <c r="I171" s="3">
        <f>Calculations!$D$6*E171</f>
        <v>-0.24862722174020366</v>
      </c>
      <c r="J171" s="19">
        <f>Calculations!$D$7*F171</f>
        <v>0.07070765155320573</v>
      </c>
      <c r="K171" s="3">
        <f>SUM(G171:J171)/(2*Scattering!$E$8)</f>
        <v>-0.15633520542187987</v>
      </c>
      <c r="L171" s="18">
        <f>Calculations!$C$4*C171</f>
        <v>-0.8660254037844386</v>
      </c>
      <c r="M171" s="3">
        <f>Calculations!$C$5*D171</f>
        <v>-1.0560451545920386</v>
      </c>
      <c r="N171" s="3">
        <f>Calculations!$C$6*E171</f>
        <v>1.410035042517279</v>
      </c>
      <c r="O171" s="19">
        <f>Calculations!$C$7*F171</f>
        <v>-0.8081921554585637</v>
      </c>
      <c r="P171" s="3">
        <f>SUM(L171:O171)/(2*Scattering!$E$8)</f>
        <v>-0.43668711765626794</v>
      </c>
      <c r="Q171" s="15">
        <f aca="true" t="shared" si="38" ref="Q171:Q191">K171*K171+P171*P171</f>
        <v>0.2151363351812406</v>
      </c>
      <c r="R171" s="18">
        <f aca="true" t="shared" si="39" ref="R171:R191">LOG(Q171)</f>
        <v>-0.6672862337964016</v>
      </c>
      <c r="S171" s="19">
        <f aca="true" t="shared" si="40" ref="S171:S191">Q171*SIN(A171*PI()/180)</f>
        <v>0.07358096019324704</v>
      </c>
    </row>
    <row r="172" spans="1:19" s="3" customFormat="1" ht="12.75">
      <c r="A172" s="15">
        <v>161</v>
      </c>
      <c r="B172" s="18">
        <f t="shared" si="35"/>
        <v>-0.9455185755993167</v>
      </c>
      <c r="C172" s="18">
        <v>1</v>
      </c>
      <c r="D172" s="3">
        <f t="shared" si="36"/>
        <v>-2.8365557267979504</v>
      </c>
      <c r="E172" s="3">
        <f t="shared" si="37"/>
        <v>4.205040326025205</v>
      </c>
      <c r="F172" s="3">
        <f t="shared" si="34"/>
        <v>-4.864782039138945</v>
      </c>
      <c r="G172" s="18">
        <f>Calculations!$D$4*C172</f>
        <v>-0.4999999999999999</v>
      </c>
      <c r="H172" s="3">
        <f>Calculations!$D$5*D172</f>
        <v>0.20654705433193155</v>
      </c>
      <c r="I172" s="3">
        <f>Calculations!$D$6*E172</f>
        <v>-0.25359496155214933</v>
      </c>
      <c r="J172" s="19">
        <f>Calculations!$D$7*F172</f>
        <v>0.07390697028037317</v>
      </c>
      <c r="K172" s="3">
        <f>SUM(G172:J172)/(2*Scattering!$E$8)</f>
        <v>-0.1564991830471316</v>
      </c>
      <c r="L172" s="18">
        <f>Calculations!$C$4*C172</f>
        <v>-0.8660254037844386</v>
      </c>
      <c r="M172" s="3">
        <f>Calculations!$C$5*D172</f>
        <v>-1.0625924778501765</v>
      </c>
      <c r="N172" s="3">
        <f>Calculations!$C$6*E172</f>
        <v>1.4382084949973575</v>
      </c>
      <c r="O172" s="19">
        <f>Calculations!$C$7*F172</f>
        <v>-0.8447605358432912</v>
      </c>
      <c r="P172" s="3">
        <f>SUM(L172:O172)/(2*Scattering!$E$8)</f>
        <v>-0.441629514133279</v>
      </c>
      <c r="Q172" s="15">
        <f t="shared" si="38"/>
        <v>0.21952862204801565</v>
      </c>
      <c r="R172" s="18">
        <f t="shared" si="39"/>
        <v>-0.6585088486011592</v>
      </c>
      <c r="S172" s="19">
        <f t="shared" si="40"/>
        <v>0.07147152833069521</v>
      </c>
    </row>
    <row r="173" spans="1:19" s="3" customFormat="1" ht="12.75">
      <c r="A173" s="15">
        <v>162</v>
      </c>
      <c r="B173" s="18">
        <f t="shared" si="35"/>
        <v>-0.9510565162951535</v>
      </c>
      <c r="C173" s="18">
        <v>1</v>
      </c>
      <c r="D173" s="3">
        <f t="shared" si="36"/>
        <v>-2.8531695488854605</v>
      </c>
      <c r="E173" s="3">
        <f t="shared" si="37"/>
        <v>4.283813728906052</v>
      </c>
      <c r="F173" s="3">
        <f t="shared" si="34"/>
        <v>-5.068083834054348</v>
      </c>
      <c r="G173" s="18">
        <f>Calculations!$D$4*C173</f>
        <v>-0.4999999999999999</v>
      </c>
      <c r="H173" s="3">
        <f>Calculations!$D$5*D173</f>
        <v>0.20775680881725722</v>
      </c>
      <c r="I173" s="3">
        <f>Calculations!$D$6*E173</f>
        <v>-0.258345579031669</v>
      </c>
      <c r="J173" s="19">
        <f>Calculations!$D$7*F173</f>
        <v>0.0769955813617894</v>
      </c>
      <c r="K173" s="3">
        <f>SUM(G173:J173)/(2*Scattering!$E$8)</f>
        <v>-0.15664877284026807</v>
      </c>
      <c r="L173" s="18">
        <f>Calculations!$C$4*C173</f>
        <v>-0.8660254037844386</v>
      </c>
      <c r="M173" s="3">
        <f>Calculations!$C$5*D173</f>
        <v>-1.0688161251459969</v>
      </c>
      <c r="N173" s="3">
        <f>Calculations!$C$6*E173</f>
        <v>1.4651505855409153</v>
      </c>
      <c r="O173" s="19">
        <f>Calculations!$C$7*F173</f>
        <v>-0.8800635220467669</v>
      </c>
      <c r="P173" s="3">
        <f>SUM(L173:O173)/(2*Scattering!$E$8)</f>
        <v>-0.4464535927100584</v>
      </c>
      <c r="Q173" s="15">
        <f t="shared" si="38"/>
        <v>0.2238596484760806</v>
      </c>
      <c r="R173" s="18">
        <f t="shared" si="39"/>
        <v>-0.6500241825420167</v>
      </c>
      <c r="S173" s="19">
        <f t="shared" si="40"/>
        <v>0.06917643573391073</v>
      </c>
    </row>
    <row r="174" spans="1:19" s="3" customFormat="1" ht="12.75">
      <c r="A174" s="15">
        <v>163</v>
      </c>
      <c r="B174" s="18">
        <f t="shared" si="35"/>
        <v>-0.9563047559630354</v>
      </c>
      <c r="C174" s="18">
        <v>1</v>
      </c>
      <c r="D174" s="3">
        <f t="shared" si="36"/>
        <v>-2.868914267889106</v>
      </c>
      <c r="E174" s="3">
        <f t="shared" si="37"/>
        <v>4.358890897081407</v>
      </c>
      <c r="F174" s="3">
        <f t="shared" si="34"/>
        <v>-5.263576695246007</v>
      </c>
      <c r="G174" s="18">
        <f>Calculations!$D$4*C174</f>
        <v>-0.4999999999999999</v>
      </c>
      <c r="H174" s="3">
        <f>Calculations!$D$5*D174</f>
        <v>0.20890327856603175</v>
      </c>
      <c r="I174" s="3">
        <f>Calculations!$D$6*E174</f>
        <v>-0.2628732862831402</v>
      </c>
      <c r="J174" s="19">
        <f>Calculations!$D$7*F174</f>
        <v>0.07996555719336321</v>
      </c>
      <c r="K174" s="3">
        <f>SUM(G174:J174)/(2*Scattering!$E$8)</f>
        <v>-0.15678480443365675</v>
      </c>
      <c r="L174" s="18">
        <f>Calculations!$C$4*C174</f>
        <v>-0.8660254037844386</v>
      </c>
      <c r="M174" s="3">
        <f>Calculations!$C$5*D174</f>
        <v>-1.0747142006962433</v>
      </c>
      <c r="N174" s="3">
        <f>Calculations!$C$6*E174</f>
        <v>1.4908284893607355</v>
      </c>
      <c r="O174" s="19">
        <f>Calculations!$C$7*F174</f>
        <v>-0.9140105011395926</v>
      </c>
      <c r="P174" s="3">
        <f>SUM(L174:O174)/(2*Scattering!$E$8)</f>
        <v>-0.45113961194205376</v>
      </c>
      <c r="Q174" s="15">
        <f t="shared" si="38"/>
        <v>0.22810842436452686</v>
      </c>
      <c r="R174" s="18">
        <f t="shared" si="39"/>
        <v>-0.6418586753219174</v>
      </c>
      <c r="S174" s="19">
        <f t="shared" si="40"/>
        <v>0.06669244889307424</v>
      </c>
    </row>
    <row r="175" spans="1:19" s="3" customFormat="1" ht="12.75">
      <c r="A175" s="15">
        <v>164</v>
      </c>
      <c r="B175" s="18">
        <f t="shared" si="35"/>
        <v>-0.9612616959383187</v>
      </c>
      <c r="C175" s="18">
        <v>1</v>
      </c>
      <c r="D175" s="3">
        <f t="shared" si="36"/>
        <v>-2.883785087814956</v>
      </c>
      <c r="E175" s="3">
        <f t="shared" si="37"/>
        <v>4.430180360586594</v>
      </c>
      <c r="F175" s="3">
        <f t="shared" si="34"/>
        <v>-5.4507583546580864</v>
      </c>
      <c r="G175" s="18">
        <f>Calculations!$D$4*C175</f>
        <v>-0.4999999999999999</v>
      </c>
      <c r="H175" s="3">
        <f>Calculations!$D$5*D175</f>
        <v>0.20998611435246353</v>
      </c>
      <c r="I175" s="3">
        <f>Calculations!$D$6*E175</f>
        <v>-0.2671725669927167</v>
      </c>
      <c r="J175" s="19">
        <f>Calculations!$D$7*F175</f>
        <v>0.08280926719473627</v>
      </c>
      <c r="K175" s="3">
        <f>SUM(G175:J175)/(2*Scattering!$E$8)</f>
        <v>-0.15690809266808362</v>
      </c>
      <c r="L175" s="18">
        <f>Calculations!$C$4*C175</f>
        <v>-0.8660254037844386</v>
      </c>
      <c r="M175" s="3">
        <f>Calculations!$C$5*D175</f>
        <v>-1.0802849078899672</v>
      </c>
      <c r="N175" s="3">
        <f>Calculations!$C$6*E175</f>
        <v>1.5152109218863896</v>
      </c>
      <c r="O175" s="19">
        <f>Calculations!$C$7*F175</f>
        <v>-0.9465142551891722</v>
      </c>
      <c r="P175" s="3">
        <f>SUM(L175:O175)/(2*Scattering!$E$8)</f>
        <v>-0.4556684766867301</v>
      </c>
      <c r="Q175" s="15">
        <f t="shared" si="38"/>
        <v>0.23225391019074101</v>
      </c>
      <c r="R175" s="18">
        <f t="shared" si="39"/>
        <v>-0.6340369655583601</v>
      </c>
      <c r="S175" s="19">
        <f t="shared" si="40"/>
        <v>0.06401785368313477</v>
      </c>
    </row>
    <row r="176" spans="1:19" s="3" customFormat="1" ht="12.75">
      <c r="A176" s="15">
        <v>165</v>
      </c>
      <c r="B176" s="18">
        <f t="shared" si="35"/>
        <v>-0.9659258262890682</v>
      </c>
      <c r="C176" s="18">
        <v>1</v>
      </c>
      <c r="D176" s="3">
        <f t="shared" si="36"/>
        <v>-2.8977774788672046</v>
      </c>
      <c r="E176" s="3">
        <f t="shared" si="37"/>
        <v>4.497595264191644</v>
      </c>
      <c r="F176" s="3">
        <f t="shared" si="34"/>
        <v>-5.629147461699948</v>
      </c>
      <c r="G176" s="18">
        <f>Calculations!$D$4*C176</f>
        <v>-0.4999999999999999</v>
      </c>
      <c r="H176" s="3">
        <f>Calculations!$D$5*D176</f>
        <v>0.21100498633428244</v>
      </c>
      <c r="I176" s="3">
        <f>Calculations!$D$6*E176</f>
        <v>-0.27123818314910786</v>
      </c>
      <c r="J176" s="19">
        <f>Calculations!$D$7*F176</f>
        <v>0.08551939856884791</v>
      </c>
      <c r="K176" s="3">
        <f>SUM(G176:J176)/(2*Scattering!$E$8)</f>
        <v>-0.15701943291400697</v>
      </c>
      <c r="L176" s="18">
        <f>Calculations!$C$4*C176</f>
        <v>-0.8660254037844386</v>
      </c>
      <c r="M176" s="3">
        <f>Calculations!$C$5*D176</f>
        <v>-1.0855265498357936</v>
      </c>
      <c r="N176" s="3">
        <f>Calculations!$C$6*E176</f>
        <v>1.5382681768796749</v>
      </c>
      <c r="O176" s="19">
        <f>Calculations!$C$7*F176</f>
        <v>-0.9774911985426225</v>
      </c>
      <c r="P176" s="3">
        <f>SUM(L176:O176)/(2*Scattering!$E$8)</f>
        <v>-0.4600218041625198</v>
      </c>
      <c r="Q176" s="15">
        <f t="shared" si="38"/>
        <v>0.23627516261757608</v>
      </c>
      <c r="R176" s="18">
        <f t="shared" si="39"/>
        <v>-0.6265819292566105</v>
      </c>
      <c r="S176" s="19">
        <f t="shared" si="40"/>
        <v>0.06115251197012391</v>
      </c>
    </row>
    <row r="177" spans="1:19" s="3" customFormat="1" ht="12.75">
      <c r="A177" s="15">
        <v>166</v>
      </c>
      <c r="B177" s="18">
        <f t="shared" si="35"/>
        <v>-0.9702957262759965</v>
      </c>
      <c r="C177" s="18">
        <v>1</v>
      </c>
      <c r="D177" s="3">
        <f t="shared" si="36"/>
        <v>-2.9108871788279895</v>
      </c>
      <c r="E177" s="3">
        <f t="shared" si="37"/>
        <v>4.561053473220976</v>
      </c>
      <c r="F177" s="3">
        <f t="shared" si="34"/>
        <v>-5.798284892938091</v>
      </c>
      <c r="G177" s="18">
        <f>Calculations!$D$4*C177</f>
        <v>-0.4999999999999999</v>
      </c>
      <c r="H177" s="3">
        <f>Calculations!$D$5*D177</f>
        <v>0.21195958415321275</v>
      </c>
      <c r="I177" s="3">
        <f>Calculations!$D$6*E177</f>
        <v>-0.2750651814252869</v>
      </c>
      <c r="J177" s="19">
        <f>Calculations!$D$7*F177</f>
        <v>0.08808897619909846</v>
      </c>
      <c r="K177" s="3">
        <f>SUM(G177:J177)/(2*Scattering!$E$8)</f>
        <v>-0.157119596567864</v>
      </c>
      <c r="L177" s="18">
        <f>Calculations!$C$4*C177</f>
        <v>-0.8660254037844386</v>
      </c>
      <c r="M177" s="3">
        <f>Calculations!$C$5*D177</f>
        <v>-1.0904375298788078</v>
      </c>
      <c r="N177" s="3">
        <f>Calculations!$C$6*E177</f>
        <v>1.5599721626270775</v>
      </c>
      <c r="O177" s="19">
        <f>Calculations!$C$7*F177</f>
        <v>-1.0068616052523918</v>
      </c>
      <c r="P177" s="3">
        <f>SUM(L177:O177)/(2*Scattering!$E$8)</f>
        <v>-0.4641819873733176</v>
      </c>
      <c r="Q177" s="15">
        <f t="shared" si="38"/>
        <v>0.24015148502749112</v>
      </c>
      <c r="R177" s="18">
        <f t="shared" si="39"/>
        <v>-0.6195147234649491</v>
      </c>
      <c r="S177" s="19">
        <f t="shared" si="40"/>
        <v>0.05809790248892587</v>
      </c>
    </row>
    <row r="178" spans="1:19" s="3" customFormat="1" ht="12.75">
      <c r="A178" s="15">
        <v>167</v>
      </c>
      <c r="B178" s="18">
        <f t="shared" si="35"/>
        <v>-0.9743700647852352</v>
      </c>
      <c r="C178" s="18">
        <v>1</v>
      </c>
      <c r="D178" s="3">
        <f t="shared" si="36"/>
        <v>-2.9231101943557056</v>
      </c>
      <c r="E178" s="3">
        <f t="shared" si="37"/>
        <v>4.620477673621877</v>
      </c>
      <c r="F178" s="3">
        <f t="shared" si="34"/>
        <v>-5.9577350014354895</v>
      </c>
      <c r="G178" s="18">
        <f>Calculations!$D$4*C178</f>
        <v>-0.4999999999999999</v>
      </c>
      <c r="H178" s="3">
        <f>Calculations!$D$5*D178</f>
        <v>0.21284961702951133</v>
      </c>
      <c r="I178" s="3">
        <f>Calculations!$D$6*E178</f>
        <v>-0.27864889921335817</v>
      </c>
      <c r="J178" s="19">
        <f>Calculations!$D$7*F178</f>
        <v>0.09051138162962116</v>
      </c>
      <c r="K178" s="3">
        <f>SUM(G178:J178)/(2*Scattering!$E$8)</f>
        <v>-0.15720932673889437</v>
      </c>
      <c r="L178" s="18">
        <f>Calculations!$C$4*C178</f>
        <v>-0.8660254037844386</v>
      </c>
      <c r="M178" s="3">
        <f>Calculations!$C$5*D178</f>
        <v>-1.0950163520869154</v>
      </c>
      <c r="N178" s="3">
        <f>Calculations!$C$6*E178</f>
        <v>1.5802964361652065</v>
      </c>
      <c r="O178" s="19">
        <f>Calculations!$C$7*F178</f>
        <v>-1.0345498260217594</v>
      </c>
      <c r="P178" s="3">
        <f>SUM(L178:O178)/(2*Scattering!$E$8)</f>
        <v>-0.46813225570703304</v>
      </c>
      <c r="Q178" s="15">
        <f t="shared" si="38"/>
        <v>0.2438625812470514</v>
      </c>
      <c r="R178" s="18">
        <f t="shared" si="39"/>
        <v>-0.6128548335716142</v>
      </c>
      <c r="S178" s="19">
        <f t="shared" si="40"/>
        <v>0.0548571447665406</v>
      </c>
    </row>
    <row r="179" spans="1:19" s="3" customFormat="1" ht="12.75">
      <c r="A179" s="15">
        <v>168</v>
      </c>
      <c r="B179" s="18">
        <f t="shared" si="35"/>
        <v>-0.9781476007338057</v>
      </c>
      <c r="C179" s="18">
        <v>1</v>
      </c>
      <c r="D179" s="3">
        <f t="shared" si="36"/>
        <v>-2.934442802201417</v>
      </c>
      <c r="E179" s="3">
        <f t="shared" si="37"/>
        <v>4.675795466159754</v>
      </c>
      <c r="F179" s="3">
        <f t="shared" si="34"/>
        <v>-6.107086802316637</v>
      </c>
      <c r="G179" s="18">
        <f>Calculations!$D$4*C179</f>
        <v>-0.4999999999999999</v>
      </c>
      <c r="H179" s="3">
        <f>Calculations!$D$5*D179</f>
        <v>0.21367481385054224</v>
      </c>
      <c r="I179" s="3">
        <f>Calculations!$D$6*E179</f>
        <v>-0.2819849703052264</v>
      </c>
      <c r="J179" s="19">
        <f>Calculations!$D$7*F179</f>
        <v>0.09278037107667908</v>
      </c>
      <c r="K179" s="3">
        <f>SUM(G179:J179)/(2*Scattering!$E$8)</f>
        <v>-0.15728933414125065</v>
      </c>
      <c r="L179" s="18">
        <f>Calculations!$C$4*C179</f>
        <v>-0.8660254037844386</v>
      </c>
      <c r="M179" s="3">
        <f>Calculations!$C$5*D179</f>
        <v>-1.0992616217065159</v>
      </c>
      <c r="N179" s="3">
        <f>Calculations!$C$6*E179</f>
        <v>1.599216235497471</v>
      </c>
      <c r="O179" s="19">
        <f>Calculations!$C$7*F179</f>
        <v>-1.0604844940760447</v>
      </c>
      <c r="P179" s="3">
        <f>SUM(L179:O179)/(2*Scattering!$E$8)</f>
        <v>-0.4718567325254181</v>
      </c>
      <c r="Q179" s="15">
        <f t="shared" si="38"/>
        <v>0.24738871066416196</v>
      </c>
      <c r="R179" s="18">
        <f t="shared" si="39"/>
        <v>-0.6066201228480723</v>
      </c>
      <c r="S179" s="19">
        <f t="shared" si="40"/>
        <v>0.051435005123411356</v>
      </c>
    </row>
    <row r="180" spans="1:19" s="3" customFormat="1" ht="12.75">
      <c r="A180" s="15">
        <v>169</v>
      </c>
      <c r="B180" s="18">
        <f t="shared" si="35"/>
        <v>-0.981627183447664</v>
      </c>
      <c r="C180" s="18">
        <v>1</v>
      </c>
      <c r="D180" s="3">
        <f t="shared" si="36"/>
        <v>-2.944881550342992</v>
      </c>
      <c r="E180" s="3">
        <f t="shared" si="37"/>
        <v>4.726939454625453</v>
      </c>
      <c r="F180" s="3">
        <f t="shared" si="34"/>
        <v>-6.24595509131135</v>
      </c>
      <c r="G180" s="18">
        <f>Calculations!$D$4*C180</f>
        <v>-0.4999999999999999</v>
      </c>
      <c r="H180" s="3">
        <f>Calculations!$D$5*D180</f>
        <v>0.21443492325335983</v>
      </c>
      <c r="I180" s="3">
        <f>Calculations!$D$6*E180</f>
        <v>-0.28506933021214836</v>
      </c>
      <c r="J180" s="19">
        <f>Calculations!$D$7*F180</f>
        <v>0.09489009242185883</v>
      </c>
      <c r="K180" s="3">
        <f>SUM(G180:J180)/(2*Scattering!$E$8)</f>
        <v>-0.15736029320543274</v>
      </c>
      <c r="L180" s="18">
        <f>Calculations!$C$4*C180</f>
        <v>-0.8660254037844386</v>
      </c>
      <c r="M180" s="3">
        <f>Calculations!$C$5*D180</f>
        <v>-1.103172045587358</v>
      </c>
      <c r="N180" s="3">
        <f>Calculations!$C$6*E180</f>
        <v>1.6167085097627556</v>
      </c>
      <c r="O180" s="19">
        <f>Calculations!$C$7*F180</f>
        <v>-1.0845987193957014</v>
      </c>
      <c r="P180" s="3">
        <f>SUM(L180:O180)/(2*Scattering!$E$8)</f>
        <v>-0.4753404895716123</v>
      </c>
      <c r="Q180" s="15">
        <f t="shared" si="38"/>
        <v>0.2507108429038798</v>
      </c>
      <c r="R180" s="18">
        <f t="shared" si="39"/>
        <v>-0.6008268829883646</v>
      </c>
      <c r="S180" s="19">
        <f t="shared" si="40"/>
        <v>0.04783788406449609</v>
      </c>
    </row>
    <row r="181" spans="1:19" s="3" customFormat="1" ht="12.75">
      <c r="A181" s="15">
        <v>170</v>
      </c>
      <c r="B181" s="18">
        <f t="shared" si="35"/>
        <v>-0.984807753012208</v>
      </c>
      <c r="C181" s="18">
        <v>1</v>
      </c>
      <c r="D181" s="3">
        <f t="shared" si="36"/>
        <v>-2.954423259036624</v>
      </c>
      <c r="E181" s="3">
        <f t="shared" si="37"/>
        <v>4.773847327947156</v>
      </c>
      <c r="F181" s="3">
        <f t="shared" si="34"/>
        <v>-6.3739814932139645</v>
      </c>
      <c r="G181" s="18">
        <f>Calculations!$D$4*C181</f>
        <v>-0.4999999999999999</v>
      </c>
      <c r="H181" s="3">
        <f>Calculations!$D$5*D181</f>
        <v>0.21512971370127668</v>
      </c>
      <c r="I181" s="3">
        <f>Calculations!$D$6*E181</f>
        <v>-0.2878982211166869</v>
      </c>
      <c r="J181" s="19">
        <f>Calculations!$D$7*F181</f>
        <v>0.09683510114052167</v>
      </c>
      <c r="K181" s="3">
        <f>SUM(G181:J181)/(2*Scattering!$E$8)</f>
        <v>-0.1574228384223039</v>
      </c>
      <c r="L181" s="18">
        <f>Calculations!$C$4*C181</f>
        <v>-0.8660254037844386</v>
      </c>
      <c r="M181" s="3">
        <f>Calculations!$C$5*D181</f>
        <v>-1.1067464325764462</v>
      </c>
      <c r="N181" s="3">
        <f>Calculations!$C$6*E181</f>
        <v>1.6327519473193468</v>
      </c>
      <c r="O181" s="19">
        <f>Calculations!$C$7*F181</f>
        <v>-1.1068302707793445</v>
      </c>
      <c r="P181" s="3">
        <f>SUM(L181:O181)/(2*Scattering!$E$8)</f>
        <v>-0.478569598031566</v>
      </c>
      <c r="Q181" s="15">
        <f t="shared" si="38"/>
        <v>0.25381081021702945</v>
      </c>
      <c r="R181" s="18">
        <f t="shared" si="39"/>
        <v>-0.595489884535945</v>
      </c>
      <c r="S181" s="19">
        <f t="shared" si="40"/>
        <v>0.044073784666354254</v>
      </c>
    </row>
    <row r="182" spans="1:19" s="3" customFormat="1" ht="12.75">
      <c r="A182" s="15">
        <v>171</v>
      </c>
      <c r="B182" s="18">
        <f t="shared" si="35"/>
        <v>-0.9876883405951377</v>
      </c>
      <c r="C182" s="18">
        <v>1</v>
      </c>
      <c r="D182" s="3">
        <f t="shared" si="36"/>
        <v>-2.963065021785413</v>
      </c>
      <c r="E182" s="3">
        <f t="shared" si="37"/>
        <v>4.816461936106824</v>
      </c>
      <c r="F182" s="3">
        <f t="shared" si="34"/>
        <v>-6.490835437386345</v>
      </c>
      <c r="G182" s="18">
        <f>Calculations!$D$4*C182</f>
        <v>-0.4999999999999999</v>
      </c>
      <c r="H182" s="3">
        <f>Calculations!$D$5*D182</f>
        <v>0.2157589735543918</v>
      </c>
      <c r="I182" s="3">
        <f>Calculations!$D$6*E182</f>
        <v>-0.29046819645103195</v>
      </c>
      <c r="J182" s="19">
        <f>Calculations!$D$7*F182</f>
        <v>0.09861037512188613</v>
      </c>
      <c r="K182" s="3">
        <f>SUM(G182:J182)/(2*Scattering!$E$8)</f>
        <v>-0.15747756093213047</v>
      </c>
      <c r="L182" s="18">
        <f>Calculations!$C$4*C182</f>
        <v>-0.8660254037844386</v>
      </c>
      <c r="M182" s="3">
        <f>Calculations!$C$5*D182</f>
        <v>-1.1099836938808787</v>
      </c>
      <c r="N182" s="3">
        <f>Calculations!$C$6*E182</f>
        <v>1.647327001709884</v>
      </c>
      <c r="O182" s="19">
        <f>Calculations!$C$7*F182</f>
        <v>-1.1271217452380715</v>
      </c>
      <c r="P182" s="3">
        <f>SUM(L182:O182)/(2*Scattering!$E$8)</f>
        <v>-0.4815311760956892</v>
      </c>
      <c r="Q182" s="15">
        <f t="shared" si="38"/>
        <v>0.2566714557492305</v>
      </c>
      <c r="R182" s="18">
        <f t="shared" si="39"/>
        <v>-0.5906224262248669</v>
      </c>
      <c r="S182" s="19">
        <f t="shared" si="40"/>
        <v>0.040152261871228195</v>
      </c>
    </row>
    <row r="183" spans="1:19" s="3" customFormat="1" ht="12.75">
      <c r="A183" s="15">
        <v>172</v>
      </c>
      <c r="B183" s="18">
        <f t="shared" si="35"/>
        <v>-0.9902680687415703</v>
      </c>
      <c r="C183" s="18">
        <v>1</v>
      </c>
      <c r="D183" s="3">
        <f t="shared" si="36"/>
        <v>-2.970804206224711</v>
      </c>
      <c r="E183" s="3">
        <f t="shared" si="37"/>
        <v>4.854731359768695</v>
      </c>
      <c r="F183" s="3">
        <f t="shared" si="34"/>
        <v>-6.596215057632997</v>
      </c>
      <c r="G183" s="18">
        <f>Calculations!$D$4*C183</f>
        <v>-0.4999999999999999</v>
      </c>
      <c r="H183" s="3">
        <f>Calculations!$D$5*D183</f>
        <v>0.2163225111340582</v>
      </c>
      <c r="I183" s="3">
        <f>Calculations!$D$6*E183</f>
        <v>-0.2927761250961131</v>
      </c>
      <c r="J183" s="19">
        <f>Calculations!$D$7*F183</f>
        <v>0.10021132834015299</v>
      </c>
      <c r="K183" s="3">
        <f>SUM(G183:J183)/(2*Scattering!$E$8)</f>
        <v>-0.15752500537023356</v>
      </c>
      <c r="L183" s="18">
        <f>Calculations!$C$4*C183</f>
        <v>-0.8660254037844386</v>
      </c>
      <c r="M183" s="3">
        <f>Calculations!$C$5*D183</f>
        <v>-1.1128828433995015</v>
      </c>
      <c r="N183" s="3">
        <f>Calculations!$C$6*E183</f>
        <v>1.6604159154757077</v>
      </c>
      <c r="O183" s="19">
        <f>Calculations!$C$7*F183</f>
        <v>-1.1454207242571357</v>
      </c>
      <c r="P183" s="3">
        <f>SUM(L183:O183)/(2*Scattering!$E$8)</f>
        <v>-0.4842134328776926</v>
      </c>
      <c r="Q183" s="15">
        <f t="shared" si="38"/>
        <v>0.2592767758960918</v>
      </c>
      <c r="R183" s="18">
        <f t="shared" si="39"/>
        <v>-0.5862363823894617</v>
      </c>
      <c r="S183" s="19">
        <f t="shared" si="40"/>
        <v>0.03608435290838713</v>
      </c>
    </row>
    <row r="184" spans="1:19" s="3" customFormat="1" ht="12.75">
      <c r="A184" s="15">
        <v>173</v>
      </c>
      <c r="B184" s="18">
        <f t="shared" si="35"/>
        <v>-0.992546151641322</v>
      </c>
      <c r="C184" s="18">
        <v>1</v>
      </c>
      <c r="D184" s="3">
        <f t="shared" si="36"/>
        <v>-2.977638454923966</v>
      </c>
      <c r="E184" s="3">
        <f t="shared" si="37"/>
        <v>4.888608973534987</v>
      </c>
      <c r="F184" s="3">
        <f t="shared" si="34"/>
        <v>-6.689848013983728</v>
      </c>
      <c r="G184" s="18">
        <f>Calculations!$D$4*C184</f>
        <v>-0.4999999999999999</v>
      </c>
      <c r="H184" s="3">
        <f>Calculations!$D$5*D184</f>
        <v>0.2168201547812699</v>
      </c>
      <c r="I184" s="3">
        <f>Calculations!$D$6*E184</f>
        <v>-0.29481919519638544</v>
      </c>
      <c r="J184" s="19">
        <f>Calculations!$D$7*F184</f>
        <v>0.10163382333923046</v>
      </c>
      <c r="K184" s="3">
        <f>SUM(G184:J184)/(2*Scattering!$E$8)</f>
        <v>-0.15756566697995095</v>
      </c>
      <c r="L184" s="18">
        <f>Calculations!$C$4*C184</f>
        <v>-0.8660254037844386</v>
      </c>
      <c r="M184" s="3">
        <f>Calculations!$C$5*D184</f>
        <v>-1.1154429980232865</v>
      </c>
      <c r="N184" s="3">
        <f>Calculations!$C$6*E184</f>
        <v>1.6720027417915866</v>
      </c>
      <c r="O184" s="19">
        <f>Calculations!$C$7*F184</f>
        <v>-1.1616799164970075</v>
      </c>
      <c r="P184" s="3">
        <f>SUM(L184:O184)/(2*Scattering!$E$8)</f>
        <v>-0.48660570855863355</v>
      </c>
      <c r="Q184" s="15">
        <f t="shared" si="38"/>
        <v>0.26161205501268664</v>
      </c>
      <c r="R184" s="18">
        <f t="shared" si="39"/>
        <v>-0.5823422477144992</v>
      </c>
      <c r="S184" s="19">
        <f t="shared" si="40"/>
        <v>0.03188248937126746</v>
      </c>
    </row>
    <row r="185" spans="1:19" s="3" customFormat="1" ht="12.75">
      <c r="A185" s="15">
        <v>174</v>
      </c>
      <c r="B185" s="18">
        <f t="shared" si="35"/>
        <v>-0.9945218953682733</v>
      </c>
      <c r="C185" s="18">
        <v>1</v>
      </c>
      <c r="D185" s="3">
        <f t="shared" si="36"/>
        <v>-2.9835656861048196</v>
      </c>
      <c r="E185" s="3">
        <f t="shared" si="37"/>
        <v>4.9180535027517704</v>
      </c>
      <c r="F185" s="3">
        <f t="shared" si="34"/>
        <v>-6.771492234133013</v>
      </c>
      <c r="G185" s="18">
        <f>Calculations!$D$4*C185</f>
        <v>-0.4999999999999999</v>
      </c>
      <c r="H185" s="3">
        <f>Calculations!$D$5*D185</f>
        <v>0.2172517529089512</v>
      </c>
      <c r="I185" s="3">
        <f>Calculations!$D$6*E185</f>
        <v>-0.2965949175856424</v>
      </c>
      <c r="J185" s="19">
        <f>Calculations!$D$7*F185</f>
        <v>0.10287418249686404</v>
      </c>
      <c r="K185" s="3">
        <f>SUM(G185:J185)/(2*Scattering!$E$8)</f>
        <v>-0.15759998900268854</v>
      </c>
      <c r="L185" s="18">
        <f>Calculations!$C$4*C185</f>
        <v>-0.8660254037844386</v>
      </c>
      <c r="M185" s="3">
        <f>Calculations!$C$5*D185</f>
        <v>-1.1176633779043348</v>
      </c>
      <c r="N185" s="3">
        <f>Calculations!$C$6*E185</f>
        <v>1.6820733638944676</v>
      </c>
      <c r="O185" s="19">
        <f>Calculations!$C$7*F185</f>
        <v>-1.1758572865429684</v>
      </c>
      <c r="P185" s="3">
        <f>SUM(L185:O185)/(2*Scattering!$E$8)</f>
        <v>-0.4886985106355689</v>
      </c>
      <c r="Q185" s="15">
        <f t="shared" si="38"/>
        <v>0.2636639908310708</v>
      </c>
      <c r="R185" s="18">
        <f t="shared" si="39"/>
        <v>-0.5789491787056672</v>
      </c>
      <c r="S185" s="19">
        <f t="shared" si="40"/>
        <v>0.027560391780588573</v>
      </c>
    </row>
    <row r="186" spans="1:19" s="3" customFormat="1" ht="12.75">
      <c r="A186" s="15">
        <v>175</v>
      </c>
      <c r="B186" s="18">
        <f t="shared" si="35"/>
        <v>-0.9961946980917455</v>
      </c>
      <c r="C186" s="18">
        <v>1</v>
      </c>
      <c r="D186" s="3">
        <f t="shared" si="36"/>
        <v>-2.988584094275237</v>
      </c>
      <c r="E186" s="3">
        <f t="shared" si="37"/>
        <v>4.94302907379578</v>
      </c>
      <c r="F186" s="3">
        <f t="shared" si="34"/>
        <v>-6.8409365725055045</v>
      </c>
      <c r="G186" s="18">
        <f>Calculations!$D$4*C186</f>
        <v>-0.4999999999999999</v>
      </c>
      <c r="H186" s="3">
        <f>Calculations!$D$5*D186</f>
        <v>0.21761717404813152</v>
      </c>
      <c r="I186" s="3">
        <f>Calculations!$D$6*E186</f>
        <v>-0.298101128819682</v>
      </c>
      <c r="J186" s="19">
        <f>Calculations!$D$7*F186</f>
        <v>0.10392919803732274</v>
      </c>
      <c r="K186" s="3">
        <f>SUM(G186:J186)/(2*Scattering!$E$8)</f>
        <v>-0.15762836035389044</v>
      </c>
      <c r="L186" s="18">
        <f>Calculations!$C$4*C186</f>
        <v>-0.8660254037844386</v>
      </c>
      <c r="M186" s="3">
        <f>Calculations!$C$5*D186</f>
        <v>-1.1195433066934253</v>
      </c>
      <c r="N186" s="3">
        <f>Calculations!$C$6*E186</f>
        <v>1.6906155122825803</v>
      </c>
      <c r="O186" s="19">
        <f>Calculations!$C$7*F186</f>
        <v>-1.1879161693506373</v>
      </c>
      <c r="P186" s="3">
        <f>SUM(L186:O186)/(2*Scattering!$E$8)</f>
        <v>-0.4904835461659886</v>
      </c>
      <c r="Q186" s="15">
        <f t="shared" si="38"/>
        <v>0.26542080904741944</v>
      </c>
      <c r="R186" s="18">
        <f t="shared" si="39"/>
        <v>-0.5760650313578028</v>
      </c>
      <c r="S186" s="19">
        <f t="shared" si="40"/>
        <v>0.023132947753212316</v>
      </c>
    </row>
    <row r="187" spans="1:19" s="3" customFormat="1" ht="12.75">
      <c r="A187" s="15">
        <v>176</v>
      </c>
      <c r="B187" s="18">
        <f t="shared" si="35"/>
        <v>-0.9975640502598242</v>
      </c>
      <c r="C187" s="18">
        <v>1</v>
      </c>
      <c r="D187" s="3">
        <f t="shared" si="36"/>
        <v>-2.9926921507794724</v>
      </c>
      <c r="E187" s="3">
        <f t="shared" si="37"/>
        <v>4.963505257780888</v>
      </c>
      <c r="F187" s="3">
        <f t="shared" si="34"/>
        <v>-6.898001385142435</v>
      </c>
      <c r="G187" s="18">
        <f>Calculations!$D$4*C187</f>
        <v>-0.4999999999999999</v>
      </c>
      <c r="H187" s="3">
        <f>Calculations!$D$5*D187</f>
        <v>0.2179163068879918</v>
      </c>
      <c r="I187" s="3">
        <f>Calculations!$D$6*E187</f>
        <v>-0.29933599381212933</v>
      </c>
      <c r="J187" s="19">
        <f>Calculations!$D$7*F187</f>
        <v>0.10479614076521507</v>
      </c>
      <c r="K187" s="3">
        <f>SUM(G187:J187)/(2*Scattering!$E$8)</f>
        <v>-0.15765111359278083</v>
      </c>
      <c r="L187" s="18">
        <f>Calculations!$C$4*C187</f>
        <v>-0.8660254037844386</v>
      </c>
      <c r="M187" s="3">
        <f>Calculations!$C$5*D187</f>
        <v>-1.121082211746037</v>
      </c>
      <c r="N187" s="3">
        <f>Calculations!$C$6*E187</f>
        <v>1.6976187796639295</v>
      </c>
      <c r="O187" s="19">
        <f>Calculations!$C$7*F187</f>
        <v>-1.1978253700739452</v>
      </c>
      <c r="P187" s="3">
        <f>SUM(L187:O187)/(2*Scattering!$E$8)</f>
        <v>-0.4919537499112529</v>
      </c>
      <c r="Q187" s="15">
        <f t="shared" si="38"/>
        <v>0.26687236566878747</v>
      </c>
      <c r="R187" s="18">
        <f t="shared" si="39"/>
        <v>-0.5736963945860513</v>
      </c>
      <c r="S187" s="19">
        <f t="shared" si="40"/>
        <v>0.01861607516880744</v>
      </c>
    </row>
    <row r="188" spans="1:19" s="3" customFormat="1" ht="12.75">
      <c r="A188" s="15">
        <v>177</v>
      </c>
      <c r="B188" s="18">
        <f t="shared" si="35"/>
        <v>-0.9986295347545738</v>
      </c>
      <c r="C188" s="18">
        <v>1</v>
      </c>
      <c r="D188" s="3">
        <f t="shared" si="36"/>
        <v>-2.9958886042637216</v>
      </c>
      <c r="E188" s="3">
        <f t="shared" si="37"/>
        <v>4.979457107631024</v>
      </c>
      <c r="F188" s="3">
        <f t="shared" si="34"/>
        <v>-6.942539018834481</v>
      </c>
      <c r="G188" s="18">
        <f>Calculations!$D$4*C188</f>
        <v>-0.4999999999999999</v>
      </c>
      <c r="H188" s="3">
        <f>Calculations!$D$5*D188</f>
        <v>0.21814906030977138</v>
      </c>
      <c r="I188" s="3">
        <f>Calculations!$D$6*E188</f>
        <v>-0.3002980080702078</v>
      </c>
      <c r="J188" s="19">
        <f>Calculations!$D$7*F188</f>
        <v>0.10547276749651642</v>
      </c>
      <c r="K188" s="3">
        <f>SUM(G188:J188)/(2*Scattering!$E$8)</f>
        <v>-0.15766852319273172</v>
      </c>
      <c r="L188" s="18">
        <f>Calculations!$C$4*C188</f>
        <v>-0.8660254037844386</v>
      </c>
      <c r="M188" s="3">
        <f>Calculations!$C$5*D188</f>
        <v>-1.122279624296784</v>
      </c>
      <c r="N188" s="3">
        <f>Calculations!$C$6*E188</f>
        <v>1.7030746336359825</v>
      </c>
      <c r="O188" s="19">
        <f>Calculations!$C$7*F188</f>
        <v>-1.205559249002166</v>
      </c>
      <c r="P188" s="3">
        <f>SUM(L188:O188)/(2*Scattering!$E$8)</f>
        <v>-0.49310330829459925</v>
      </c>
      <c r="Q188" s="15">
        <f t="shared" si="38"/>
        <v>0.26801023585685557</v>
      </c>
      <c r="R188" s="18">
        <f t="shared" si="39"/>
        <v>-0.5718486190635251</v>
      </c>
      <c r="S188" s="19">
        <f t="shared" si="40"/>
        <v>0.014026571976465443</v>
      </c>
    </row>
    <row r="189" spans="1:19" s="3" customFormat="1" ht="12.75">
      <c r="A189" s="15">
        <v>178</v>
      </c>
      <c r="B189" s="18">
        <f t="shared" si="35"/>
        <v>-0.9993908270190958</v>
      </c>
      <c r="C189" s="18">
        <v>1</v>
      </c>
      <c r="D189" s="3">
        <f t="shared" si="36"/>
        <v>-2.998172481057287</v>
      </c>
      <c r="E189" s="3">
        <f t="shared" si="37"/>
        <v>4.990865188474341</v>
      </c>
      <c r="F189" s="3">
        <f t="shared" si="34"/>
        <v>-6.974434213161325</v>
      </c>
      <c r="G189" s="18">
        <f>Calculations!$D$4*C189</f>
        <v>-0.4999999999999999</v>
      </c>
      <c r="H189" s="3">
        <f>Calculations!$D$5*D189</f>
        <v>0.2183153634145232</v>
      </c>
      <c r="I189" s="3">
        <f>Calculations!$D$6*E189</f>
        <v>-0.3009859995277307</v>
      </c>
      <c r="J189" s="19">
        <f>Calculations!$D$7*F189</f>
        <v>0.10595732716645347</v>
      </c>
      <c r="K189" s="3">
        <f>SUM(G189:J189)/(2*Scattering!$E$8)</f>
        <v>-0.1576808041180914</v>
      </c>
      <c r="L189" s="18">
        <f>Calculations!$C$4*C189</f>
        <v>-0.8660254037844386</v>
      </c>
      <c r="M189" s="3">
        <f>Calculations!$C$5*D189</f>
        <v>-1.1231351796022033</v>
      </c>
      <c r="N189" s="3">
        <f>Calculations!$C$6*E189</f>
        <v>1.7069764270810848</v>
      </c>
      <c r="O189" s="19">
        <f>Calculations!$C$7*F189</f>
        <v>-1.2110977913733552</v>
      </c>
      <c r="P189" s="3">
        <f>SUM(L189:O189)/(2*Scattering!$E$8)</f>
        <v>-0.4939276791018651</v>
      </c>
      <c r="Q189" s="15">
        <f t="shared" si="38"/>
        <v>0.2688277881702829</v>
      </c>
      <c r="R189" s="18">
        <f t="shared" si="39"/>
        <v>-0.5705258411790024</v>
      </c>
      <c r="S189" s="19">
        <f t="shared" si="40"/>
        <v>0.009381954506789345</v>
      </c>
    </row>
    <row r="190" spans="1:19" s="3" customFormat="1" ht="12.75">
      <c r="A190" s="15">
        <v>179</v>
      </c>
      <c r="B190" s="18">
        <f t="shared" si="35"/>
        <v>-0.9998476951563913</v>
      </c>
      <c r="C190" s="18">
        <v>1</v>
      </c>
      <c r="D190" s="3">
        <f t="shared" si="36"/>
        <v>-2.999543085469174</v>
      </c>
      <c r="E190" s="3">
        <f t="shared" si="37"/>
        <v>4.99771560132161</v>
      </c>
      <c r="F190" s="3">
        <f t="shared" si="34"/>
        <v>-6.993604414336789</v>
      </c>
      <c r="G190" s="18">
        <f>Calculations!$D$4*C190</f>
        <v>-0.4999999999999999</v>
      </c>
      <c r="H190" s="3">
        <f>Calculations!$D$5*D190</f>
        <v>0.21841516554471055</v>
      </c>
      <c r="I190" s="3">
        <f>Calculations!$D$6*E190</f>
        <v>-0.301399129973084</v>
      </c>
      <c r="J190" s="19">
        <f>Calculations!$D$7*F190</f>
        <v>0.10624856559751678</v>
      </c>
      <c r="K190" s="3">
        <f>SUM(G190:J190)/(2*Scattering!$E$8)</f>
        <v>-0.15768811071227035</v>
      </c>
      <c r="L190" s="18">
        <f>Calculations!$C$4*C190</f>
        <v>-0.8660254037844386</v>
      </c>
      <c r="M190" s="3">
        <f>Calculations!$C$5*D190</f>
        <v>-1.1236486170518611</v>
      </c>
      <c r="N190" s="3">
        <f>Calculations!$C$6*E190</f>
        <v>1.7093194062649475</v>
      </c>
      <c r="O190" s="19">
        <f>Calculations!$C$7*F190</f>
        <v>-1.214426661872983</v>
      </c>
      <c r="P190" s="3">
        <f>SUM(L190:O190)/(2*Scattering!$E$8)</f>
        <v>-0.49442360686585307</v>
      </c>
      <c r="Q190" s="15">
        <f t="shared" si="38"/>
        <v>0.2693202432862449</v>
      </c>
      <c r="R190" s="18">
        <f t="shared" si="39"/>
        <v>-0.5697310018907625</v>
      </c>
      <c r="S190" s="19">
        <f t="shared" si="40"/>
        <v>0.004700286347619602</v>
      </c>
    </row>
    <row r="191" spans="1:19" s="3" customFormat="1" ht="13.5" thickBot="1">
      <c r="A191" s="16">
        <v>180</v>
      </c>
      <c r="B191" s="20">
        <f t="shared" si="35"/>
        <v>-1</v>
      </c>
      <c r="C191" s="20">
        <v>1</v>
      </c>
      <c r="D191" s="21">
        <f t="shared" si="36"/>
        <v>-3</v>
      </c>
      <c r="E191" s="21">
        <f t="shared" si="37"/>
        <v>5</v>
      </c>
      <c r="F191" s="21">
        <f t="shared" si="34"/>
        <v>-7</v>
      </c>
      <c r="G191" s="20">
        <f>Calculations!$D$4*C191</f>
        <v>-0.4999999999999999</v>
      </c>
      <c r="H191" s="21">
        <f>Calculations!$D$5*D191</f>
        <v>0.21844843629963773</v>
      </c>
      <c r="I191" s="21">
        <f>Calculations!$D$6*E191</f>
        <v>-0.30153689607045786</v>
      </c>
      <c r="J191" s="22">
        <f>Calculations!$D$7*F191</f>
        <v>0.10634572891454386</v>
      </c>
      <c r="K191" s="3">
        <f>SUM(G191:J191)/(2*Scattering!$E$8)</f>
        <v>-0.15769053590083185</v>
      </c>
      <c r="L191" s="20">
        <f>Calculations!$C$4*C191</f>
        <v>-0.8660254037844386</v>
      </c>
      <c r="M191" s="21">
        <f>Calculations!$C$5*D191</f>
        <v>-1.123819780247736</v>
      </c>
      <c r="N191" s="21">
        <f>Calculations!$C$6*E191</f>
        <v>1.7101007166283435</v>
      </c>
      <c r="O191" s="22">
        <f>Calculations!$C$7*F191</f>
        <v>-1.2155372436685123</v>
      </c>
      <c r="P191" s="3">
        <f>SUM(L191:O191)/(2*Scattering!$E$8)</f>
        <v>-0.4945891338882205</v>
      </c>
      <c r="Q191" s="16">
        <f t="shared" si="38"/>
        <v>0.26948471647299166</v>
      </c>
      <c r="R191" s="20">
        <f t="shared" si="39"/>
        <v>-0.5694658603090083</v>
      </c>
      <c r="S191" s="22">
        <f t="shared" si="40"/>
        <v>3.3015878400837327E-17</v>
      </c>
    </row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O3265"/>
  <sheetViews>
    <sheetView workbookViewId="0" topLeftCell="A1">
      <selection activeCell="I1" sqref="I1:I3"/>
    </sheetView>
  </sheetViews>
  <sheetFormatPr defaultColWidth="9.125" defaultRowHeight="12.75"/>
  <cols>
    <col min="1" max="4" width="9.125" style="38" customWidth="1"/>
    <col min="5" max="15" width="9.125" style="67" customWidth="1"/>
    <col min="16" max="16384" width="9.125" style="38" customWidth="1"/>
  </cols>
  <sheetData>
    <row r="1" spans="1:3" ht="13.5" thickBot="1">
      <c r="A1" s="97">
        <v>0</v>
      </c>
      <c r="B1" s="121" t="s">
        <v>45</v>
      </c>
      <c r="C1" s="122"/>
    </row>
    <row r="2" spans="1:3" ht="12.75">
      <c r="A2" s="38">
        <v>1</v>
      </c>
      <c r="B2" s="123" t="s">
        <v>46</v>
      </c>
      <c r="C2" s="124"/>
    </row>
    <row r="3" spans="1:6" ht="13.5" thickBot="1">
      <c r="A3" s="38">
        <v>2</v>
      </c>
      <c r="B3" s="125" t="s">
        <v>47</v>
      </c>
      <c r="C3" s="126"/>
      <c r="F3" s="68" t="s">
        <v>21</v>
      </c>
    </row>
    <row r="5" ht="13.5" thickBot="1"/>
    <row r="6" spans="1:11" ht="12.75">
      <c r="A6" s="98" t="s">
        <v>26</v>
      </c>
      <c r="B6" s="99"/>
      <c r="C6" s="98"/>
      <c r="D6" s="100"/>
      <c r="F6" s="109" t="s">
        <v>22</v>
      </c>
      <c r="G6" s="110"/>
      <c r="H6" s="109" t="s">
        <v>27</v>
      </c>
      <c r="I6" s="110"/>
      <c r="J6" s="109" t="s">
        <v>28</v>
      </c>
      <c r="K6" s="110"/>
    </row>
    <row r="7" spans="1:11" ht="12.75">
      <c r="A7" s="101" t="s">
        <v>23</v>
      </c>
      <c r="B7" s="102" t="s">
        <v>24</v>
      </c>
      <c r="C7" s="101" t="s">
        <v>25</v>
      </c>
      <c r="D7" s="103"/>
      <c r="F7" s="111" t="s">
        <v>23</v>
      </c>
      <c r="G7" s="112" t="s">
        <v>24</v>
      </c>
      <c r="H7" s="111" t="s">
        <v>23</v>
      </c>
      <c r="I7" s="112" t="s">
        <v>24</v>
      </c>
      <c r="J7" s="111" t="s">
        <v>23</v>
      </c>
      <c r="K7" s="112" t="s">
        <v>24</v>
      </c>
    </row>
    <row r="8" spans="1:11" ht="13.5" thickBot="1">
      <c r="A8" s="104"/>
      <c r="B8" s="105">
        <v>8.7</v>
      </c>
      <c r="C8" s="106"/>
      <c r="D8" s="107"/>
      <c r="F8" s="113"/>
      <c r="G8" s="114">
        <v>5</v>
      </c>
      <c r="H8" s="113"/>
      <c r="I8" s="114">
        <v>8.7</v>
      </c>
      <c r="J8" s="113"/>
      <c r="K8" s="114">
        <v>15</v>
      </c>
    </row>
    <row r="9" spans="1:11" ht="12.75">
      <c r="A9" s="98">
        <v>30</v>
      </c>
      <c r="B9" s="100">
        <v>10.06</v>
      </c>
      <c r="C9" s="98">
        <f>B9*10/Scattering!$P$9</f>
        <v>0.36317689530685926</v>
      </c>
      <c r="D9" s="100">
        <f aca="true" t="shared" si="0" ref="D9:D24">IF(C9&gt;0,LOG(C9),"")</f>
        <v>-0.4398817883445399</v>
      </c>
      <c r="F9" s="109">
        <v>30</v>
      </c>
      <c r="G9" s="110">
        <v>22.06</v>
      </c>
      <c r="H9" s="109">
        <v>30</v>
      </c>
      <c r="I9" s="110">
        <v>10.06</v>
      </c>
      <c r="J9" s="109">
        <v>30</v>
      </c>
      <c r="K9" s="110">
        <v>10.74</v>
      </c>
    </row>
    <row r="10" spans="1:11" ht="12.75">
      <c r="A10" s="101">
        <v>35</v>
      </c>
      <c r="B10" s="103">
        <v>6.668</v>
      </c>
      <c r="C10" s="101">
        <f>B10*10/Scattering!$P$9</f>
        <v>0.24072202166064985</v>
      </c>
      <c r="D10" s="103">
        <f t="shared" si="0"/>
        <v>-0.6184841779084808</v>
      </c>
      <c r="F10" s="115">
        <v>37.5</v>
      </c>
      <c r="G10" s="116">
        <v>13.422</v>
      </c>
      <c r="H10" s="115">
        <v>35</v>
      </c>
      <c r="I10" s="116">
        <v>6.668</v>
      </c>
      <c r="J10" s="115">
        <v>35</v>
      </c>
      <c r="K10" s="116">
        <v>8.02</v>
      </c>
    </row>
    <row r="11" spans="1:11" ht="12.75">
      <c r="A11" s="101">
        <v>40</v>
      </c>
      <c r="B11" s="103">
        <v>4.653</v>
      </c>
      <c r="C11" s="101">
        <f>B11*10/Scattering!$P$9</f>
        <v>0.16797833935018047</v>
      </c>
      <c r="D11" s="103">
        <f t="shared" si="0"/>
        <v>-0.7747467165311812</v>
      </c>
      <c r="F11" s="115">
        <v>45</v>
      </c>
      <c r="G11" s="116">
        <v>4.694</v>
      </c>
      <c r="H11" s="115">
        <v>40</v>
      </c>
      <c r="I11" s="116">
        <v>4.653</v>
      </c>
      <c r="J11" s="115">
        <v>40</v>
      </c>
      <c r="K11" s="116">
        <v>6.889</v>
      </c>
    </row>
    <row r="12" spans="1:11" ht="12.75">
      <c r="A12" s="101">
        <v>45</v>
      </c>
      <c r="B12" s="103">
        <v>3.67</v>
      </c>
      <c r="C12" s="101">
        <f>B12*10/Scattering!$P$9</f>
        <v>0.1324909747292419</v>
      </c>
      <c r="D12" s="103">
        <f t="shared" si="0"/>
        <v>-0.8778137048123591</v>
      </c>
      <c r="F12" s="115">
        <v>52.5</v>
      </c>
      <c r="G12" s="116">
        <v>2.8084</v>
      </c>
      <c r="H12" s="115">
        <v>45</v>
      </c>
      <c r="I12" s="116">
        <v>3.67</v>
      </c>
      <c r="J12" s="115">
        <v>45</v>
      </c>
      <c r="K12" s="116">
        <v>7.334</v>
      </c>
    </row>
    <row r="13" spans="1:11" ht="12.75">
      <c r="A13" s="101">
        <v>50</v>
      </c>
      <c r="B13" s="103">
        <v>4.31</v>
      </c>
      <c r="C13" s="101">
        <f>B13*10/Scattering!$P$9</f>
        <v>0.1555956678700361</v>
      </c>
      <c r="D13" s="103">
        <f t="shared" si="0"/>
        <v>-0.808002498903717</v>
      </c>
      <c r="F13" s="115">
        <v>60</v>
      </c>
      <c r="G13" s="116">
        <v>2.27</v>
      </c>
      <c r="H13" s="115">
        <v>50</v>
      </c>
      <c r="I13" s="116">
        <v>4.31</v>
      </c>
      <c r="J13" s="115">
        <v>50</v>
      </c>
      <c r="K13" s="116">
        <v>9.396</v>
      </c>
    </row>
    <row r="14" spans="1:11" ht="12.75">
      <c r="A14" s="101">
        <v>55</v>
      </c>
      <c r="B14" s="103">
        <v>5.166</v>
      </c>
      <c r="C14" s="101">
        <f>B14*10/Scattering!$P$9</f>
        <v>0.18649819494584838</v>
      </c>
      <c r="D14" s="103">
        <f t="shared" si="0"/>
        <v>-0.7293253672271501</v>
      </c>
      <c r="F14" s="115">
        <v>67.5</v>
      </c>
      <c r="G14" s="116">
        <v>1.638</v>
      </c>
      <c r="H14" s="115">
        <v>55</v>
      </c>
      <c r="I14" s="116">
        <v>5.166</v>
      </c>
      <c r="J14" s="115">
        <v>55</v>
      </c>
      <c r="K14" s="116">
        <v>10.76</v>
      </c>
    </row>
    <row r="15" spans="1:11" ht="12.75">
      <c r="A15" s="101">
        <v>60</v>
      </c>
      <c r="B15" s="103">
        <v>7.355</v>
      </c>
      <c r="C15" s="101">
        <f>B15*10/Scattering!$P$9</f>
        <v>0.2655234657039712</v>
      </c>
      <c r="D15" s="103">
        <f t="shared" si="0"/>
        <v>-0.5758970920008996</v>
      </c>
      <c r="F15" s="115">
        <v>75</v>
      </c>
      <c r="G15" s="116">
        <v>6.442</v>
      </c>
      <c r="H15" s="115">
        <v>60</v>
      </c>
      <c r="I15" s="116">
        <v>7.355</v>
      </c>
      <c r="J15" s="115">
        <v>60</v>
      </c>
      <c r="K15" s="116">
        <v>11.47</v>
      </c>
    </row>
    <row r="16" spans="1:11" ht="12.75">
      <c r="A16" s="101">
        <v>65</v>
      </c>
      <c r="B16" s="103">
        <v>6.953</v>
      </c>
      <c r="C16" s="101">
        <f>B16*10/Scattering!$P$9</f>
        <v>0.25101083032490973</v>
      </c>
      <c r="D16" s="103">
        <f t="shared" si="0"/>
        <v>-0.6003075396788329</v>
      </c>
      <c r="F16" s="115">
        <v>82.5</v>
      </c>
      <c r="G16" s="116">
        <v>8.416</v>
      </c>
      <c r="H16" s="115">
        <v>65</v>
      </c>
      <c r="I16" s="116">
        <v>6.953</v>
      </c>
      <c r="J16" s="115">
        <v>65</v>
      </c>
      <c r="K16" s="116">
        <v>10.96</v>
      </c>
    </row>
    <row r="17" spans="1:11" ht="12.75">
      <c r="A17" s="101">
        <v>70</v>
      </c>
      <c r="B17" s="103">
        <v>8.456</v>
      </c>
      <c r="C17" s="101">
        <f>B17*10/Scattering!$P$9</f>
        <v>0.3052707581227437</v>
      </c>
      <c r="D17" s="103">
        <f t="shared" si="0"/>
        <v>-0.5153147947650787</v>
      </c>
      <c r="F17" s="115">
        <v>90</v>
      </c>
      <c r="G17" s="116">
        <v>9.752</v>
      </c>
      <c r="H17" s="115">
        <v>70</v>
      </c>
      <c r="I17" s="116">
        <v>8.456</v>
      </c>
      <c r="J17" s="115">
        <v>70</v>
      </c>
      <c r="K17" s="116">
        <v>10.98</v>
      </c>
    </row>
    <row r="18" spans="1:12" ht="12.75">
      <c r="A18" s="101">
        <v>75</v>
      </c>
      <c r="B18" s="103">
        <v>8.6</v>
      </c>
      <c r="C18" s="101">
        <f>B18*10/Scattering!$P$9</f>
        <v>0.3104693140794224</v>
      </c>
      <c r="D18" s="103">
        <f t="shared" si="0"/>
        <v>-0.5079813178208807</v>
      </c>
      <c r="F18" s="115">
        <v>105</v>
      </c>
      <c r="G18" s="116">
        <v>10.84</v>
      </c>
      <c r="H18" s="115">
        <v>75</v>
      </c>
      <c r="I18" s="116">
        <v>8.6</v>
      </c>
      <c r="J18" s="115">
        <v>75</v>
      </c>
      <c r="K18" s="116">
        <v>10.26</v>
      </c>
      <c r="L18" s="69"/>
    </row>
    <row r="19" spans="1:11" ht="12.75">
      <c r="A19" s="101">
        <v>80</v>
      </c>
      <c r="B19" s="103">
        <v>9.389</v>
      </c>
      <c r="C19" s="101">
        <f>B19*10/Scattering!$P$9</f>
        <v>0.3389530685920577</v>
      </c>
      <c r="D19" s="103">
        <f t="shared" si="0"/>
        <v>-0.46986043000482514</v>
      </c>
      <c r="F19" s="115">
        <v>120</v>
      </c>
      <c r="G19" s="116">
        <v>12.02</v>
      </c>
      <c r="H19" s="69">
        <v>80</v>
      </c>
      <c r="I19" s="69">
        <v>9.389</v>
      </c>
      <c r="J19" s="115">
        <v>80</v>
      </c>
      <c r="K19" s="116">
        <v>8.931</v>
      </c>
    </row>
    <row r="20" spans="1:11" ht="12.75">
      <c r="A20" s="101">
        <v>85</v>
      </c>
      <c r="B20" s="103">
        <v>8.553</v>
      </c>
      <c r="C20" s="101">
        <f>B20*10/Scattering!$P$9</f>
        <v>0.30877256317689533</v>
      </c>
      <c r="D20" s="103">
        <f t="shared" si="0"/>
        <v>-0.5103612970353261</v>
      </c>
      <c r="E20" s="69"/>
      <c r="F20" s="115"/>
      <c r="G20" s="116"/>
      <c r="H20" s="69">
        <v>85</v>
      </c>
      <c r="I20" s="69">
        <v>8.553</v>
      </c>
      <c r="J20" s="115"/>
      <c r="K20" s="116"/>
    </row>
    <row r="21" spans="1:11" ht="12.75">
      <c r="A21" s="101">
        <v>90</v>
      </c>
      <c r="B21" s="103">
        <v>8.844</v>
      </c>
      <c r="C21" s="101">
        <f>B21*10/Scattering!$P$9</f>
        <v>0.3192779783393502</v>
      </c>
      <c r="D21" s="103">
        <f t="shared" si="0"/>
        <v>-0.49583103515777227</v>
      </c>
      <c r="E21" s="69"/>
      <c r="F21" s="115"/>
      <c r="G21" s="116"/>
      <c r="H21" s="69">
        <v>90</v>
      </c>
      <c r="I21" s="69">
        <v>8.844</v>
      </c>
      <c r="J21" s="115"/>
      <c r="K21" s="116"/>
    </row>
    <row r="22" spans="1:11" ht="12.75">
      <c r="A22" s="101">
        <v>105</v>
      </c>
      <c r="B22" s="103">
        <v>6.941</v>
      </c>
      <c r="C22" s="101">
        <f>B22*10/Scattering!$P$9</f>
        <v>0.25057761732851985</v>
      </c>
      <c r="D22" s="103">
        <f t="shared" si="0"/>
        <v>-0.6010577246620892</v>
      </c>
      <c r="E22" s="69"/>
      <c r="F22" s="115"/>
      <c r="G22" s="116"/>
      <c r="H22" s="69">
        <v>105</v>
      </c>
      <c r="I22" s="69">
        <v>6.941</v>
      </c>
      <c r="J22" s="115"/>
      <c r="K22" s="116"/>
    </row>
    <row r="23" spans="1:11" ht="12.75">
      <c r="A23" s="101">
        <v>120</v>
      </c>
      <c r="B23" s="103">
        <v>5.485</v>
      </c>
      <c r="C23" s="101">
        <f>B23*10/Scattering!$P$9</f>
        <v>0.198014440433213</v>
      </c>
      <c r="D23" s="103">
        <f t="shared" si="0"/>
        <v>-0.7033031371537186</v>
      </c>
      <c r="E23" s="69"/>
      <c r="F23" s="115"/>
      <c r="G23" s="116"/>
      <c r="H23" s="69">
        <v>120</v>
      </c>
      <c r="I23" s="69">
        <v>5.485</v>
      </c>
      <c r="J23" s="115"/>
      <c r="K23" s="116"/>
    </row>
    <row r="24" spans="1:11" ht="13.5" thickBot="1">
      <c r="A24" s="106">
        <v>134</v>
      </c>
      <c r="B24" s="107">
        <v>4.691</v>
      </c>
      <c r="C24" s="106">
        <f>B24*10/Scattering!$P$9</f>
        <v>0.16935018050541514</v>
      </c>
      <c r="D24" s="107">
        <f t="shared" si="0"/>
        <v>-0.7712143361172903</v>
      </c>
      <c r="E24" s="69"/>
      <c r="F24" s="117"/>
      <c r="G24" s="118"/>
      <c r="H24" s="120">
        <v>134</v>
      </c>
      <c r="I24" s="120">
        <v>4.691</v>
      </c>
      <c r="J24" s="117"/>
      <c r="K24" s="118"/>
    </row>
    <row r="25" spans="1:4" ht="12.75">
      <c r="A25" s="102"/>
      <c r="B25" s="102"/>
      <c r="C25" s="102"/>
      <c r="D25" s="102"/>
    </row>
    <row r="26" spans="1:4" ht="12.75">
      <c r="A26" s="102"/>
      <c r="B26" s="102"/>
      <c r="C26" s="102"/>
      <c r="D26" s="102"/>
    </row>
    <row r="27" spans="1:4" ht="12.75">
      <c r="A27" s="102"/>
      <c r="B27" s="102"/>
      <c r="C27" s="102"/>
      <c r="D27" s="102"/>
    </row>
    <row r="28" spans="1:4" ht="12.75">
      <c r="A28" s="102"/>
      <c r="B28" s="102"/>
      <c r="C28" s="102"/>
      <c r="D28" s="102"/>
    </row>
    <row r="29" spans="1:4" ht="12.75">
      <c r="A29" s="102"/>
      <c r="B29" s="102"/>
      <c r="C29" s="102"/>
      <c r="D29" s="102"/>
    </row>
    <row r="30" spans="1:4" ht="12.75">
      <c r="A30" s="102"/>
      <c r="B30" s="102"/>
      <c r="C30" s="102"/>
      <c r="D30" s="102"/>
    </row>
    <row r="31" spans="1:4" ht="12.75">
      <c r="A31" s="102"/>
      <c r="B31" s="102"/>
      <c r="C31" s="102"/>
      <c r="D31" s="102"/>
    </row>
    <row r="32" spans="1:4" ht="12.75">
      <c r="A32" s="102"/>
      <c r="B32" s="102"/>
      <c r="C32" s="102"/>
      <c r="D32" s="102"/>
    </row>
    <row r="33" spans="1:4" ht="12.75">
      <c r="A33" s="102"/>
      <c r="B33" s="102"/>
      <c r="C33" s="102"/>
      <c r="D33" s="102"/>
    </row>
    <row r="34" spans="1:4" ht="12.75">
      <c r="A34" s="102"/>
      <c r="B34" s="102"/>
      <c r="C34" s="102"/>
      <c r="D34" s="102"/>
    </row>
    <row r="35" spans="1:4" ht="12.75">
      <c r="A35" s="102"/>
      <c r="B35" s="102"/>
      <c r="C35" s="102"/>
      <c r="D35" s="102"/>
    </row>
    <row r="36" spans="1:4" ht="12.75">
      <c r="A36" s="102"/>
      <c r="B36" s="102"/>
      <c r="C36" s="102"/>
      <c r="D36" s="102"/>
    </row>
    <row r="37" spans="1:4" ht="12.75">
      <c r="A37" s="102"/>
      <c r="B37" s="102"/>
      <c r="C37" s="102"/>
      <c r="D37" s="102"/>
    </row>
    <row r="38" spans="1:4" ht="12.75">
      <c r="A38" s="102"/>
      <c r="B38" s="102"/>
      <c r="C38" s="102"/>
      <c r="D38" s="102"/>
    </row>
    <row r="39" spans="1:4" ht="12.75">
      <c r="A39" s="102"/>
      <c r="B39" s="102"/>
      <c r="C39" s="102"/>
      <c r="D39" s="102"/>
    </row>
    <row r="40" spans="1:4" ht="12.75">
      <c r="A40" s="102"/>
      <c r="B40" s="102"/>
      <c r="C40" s="102"/>
      <c r="D40" s="102"/>
    </row>
    <row r="41" spans="1:4" ht="12.75">
      <c r="A41" s="102"/>
      <c r="B41" s="102"/>
      <c r="C41" s="102"/>
      <c r="D41" s="102"/>
    </row>
    <row r="42" spans="1:4" ht="12.75">
      <c r="A42" s="102"/>
      <c r="B42" s="102"/>
      <c r="C42" s="102"/>
      <c r="D42" s="102"/>
    </row>
    <row r="43" spans="1:4" ht="12.75">
      <c r="A43" s="102"/>
      <c r="B43" s="102"/>
      <c r="C43" s="102"/>
      <c r="D43" s="102"/>
    </row>
    <row r="44" spans="1:4" ht="12.75">
      <c r="A44" s="102"/>
      <c r="B44" s="102"/>
      <c r="C44" s="102"/>
      <c r="D44" s="102"/>
    </row>
    <row r="45" spans="1:4" ht="12.75">
      <c r="A45" s="102"/>
      <c r="B45" s="102"/>
      <c r="C45" s="102"/>
      <c r="D45" s="102"/>
    </row>
    <row r="46" spans="1:4" ht="12.75">
      <c r="A46" s="102"/>
      <c r="B46" s="102"/>
      <c r="C46" s="102"/>
      <c r="D46" s="102"/>
    </row>
    <row r="47" spans="1:4" ht="12.75">
      <c r="A47" s="102"/>
      <c r="B47" s="102"/>
      <c r="C47" s="102"/>
      <c r="D47" s="102"/>
    </row>
    <row r="48" spans="1:4" ht="12.75">
      <c r="A48" s="102"/>
      <c r="B48" s="102"/>
      <c r="C48" s="102"/>
      <c r="D48" s="102"/>
    </row>
    <row r="49" spans="1:4" ht="12.75">
      <c r="A49" s="102"/>
      <c r="B49" s="102"/>
      <c r="C49" s="102"/>
      <c r="D49" s="102"/>
    </row>
    <row r="50" spans="1:4" ht="12.75">
      <c r="A50" s="102"/>
      <c r="B50" s="102"/>
      <c r="C50" s="102"/>
      <c r="D50" s="102"/>
    </row>
    <row r="51" spans="1:4" ht="12.75">
      <c r="A51" s="102"/>
      <c r="B51" s="102"/>
      <c r="C51" s="102"/>
      <c r="D51" s="102"/>
    </row>
    <row r="52" spans="1:4" ht="12.75">
      <c r="A52" s="102"/>
      <c r="B52" s="102"/>
      <c r="C52" s="102"/>
      <c r="D52" s="102"/>
    </row>
    <row r="53" spans="1:4" ht="12.75">
      <c r="A53" s="102"/>
      <c r="B53" s="102"/>
      <c r="C53" s="102"/>
      <c r="D53" s="102"/>
    </row>
    <row r="54" spans="1:4" ht="12.75">
      <c r="A54" s="102"/>
      <c r="B54" s="102"/>
      <c r="C54" s="102"/>
      <c r="D54" s="102"/>
    </row>
    <row r="55" spans="1:4" ht="12.75">
      <c r="A55" s="102"/>
      <c r="B55" s="102"/>
      <c r="C55" s="102"/>
      <c r="D55" s="102"/>
    </row>
    <row r="56" spans="1:4" ht="12.75">
      <c r="A56" s="102"/>
      <c r="B56" s="102"/>
      <c r="C56" s="102"/>
      <c r="D56" s="102"/>
    </row>
    <row r="57" spans="1:4" ht="12.75">
      <c r="A57" s="102"/>
      <c r="B57" s="102"/>
      <c r="C57" s="102"/>
      <c r="D57" s="102"/>
    </row>
    <row r="58" spans="1:4" ht="12.75">
      <c r="A58" s="102"/>
      <c r="B58" s="102"/>
      <c r="C58" s="102"/>
      <c r="D58" s="102"/>
    </row>
    <row r="59" spans="1:4" ht="12.75">
      <c r="A59" s="102"/>
      <c r="B59" s="102"/>
      <c r="C59" s="102"/>
      <c r="D59" s="102"/>
    </row>
    <row r="60" spans="1:4" ht="12.75">
      <c r="A60" s="102"/>
      <c r="B60" s="102"/>
      <c r="C60" s="102"/>
      <c r="D60" s="102"/>
    </row>
    <row r="61" spans="1:4" ht="12.75">
      <c r="A61" s="102"/>
      <c r="B61" s="102"/>
      <c r="C61" s="102"/>
      <c r="D61" s="102"/>
    </row>
    <row r="62" spans="1:4" ht="12.75">
      <c r="A62" s="102"/>
      <c r="B62" s="102"/>
      <c r="C62" s="102"/>
      <c r="D62" s="102"/>
    </row>
    <row r="63" spans="1:4" ht="12.75">
      <c r="A63" s="102"/>
      <c r="B63" s="102"/>
      <c r="C63" s="102"/>
      <c r="D63" s="102"/>
    </row>
    <row r="64" spans="1:4" ht="12.75">
      <c r="A64" s="102"/>
      <c r="B64" s="102"/>
      <c r="C64" s="102"/>
      <c r="D64" s="102"/>
    </row>
    <row r="65" spans="1:4" ht="12.75">
      <c r="A65" s="102"/>
      <c r="B65" s="102"/>
      <c r="C65" s="102"/>
      <c r="D65" s="102"/>
    </row>
    <row r="66" spans="1:4" ht="12.75">
      <c r="A66" s="102"/>
      <c r="B66" s="102"/>
      <c r="C66" s="102"/>
      <c r="D66" s="102"/>
    </row>
    <row r="67" spans="1:4" ht="12.75">
      <c r="A67" s="102"/>
      <c r="B67" s="102"/>
      <c r="C67" s="102"/>
      <c r="D67" s="102"/>
    </row>
    <row r="68" spans="1:4" ht="12.75">
      <c r="A68" s="102"/>
      <c r="B68" s="102"/>
      <c r="C68" s="102"/>
      <c r="D68" s="102"/>
    </row>
    <row r="69" spans="1:4" ht="12.75">
      <c r="A69" s="102"/>
      <c r="B69" s="102"/>
      <c r="C69" s="102"/>
      <c r="D69" s="102"/>
    </row>
    <row r="70" spans="1:4" ht="12.75">
      <c r="A70" s="102"/>
      <c r="B70" s="102"/>
      <c r="C70" s="102"/>
      <c r="D70" s="102"/>
    </row>
    <row r="71" spans="1:4" ht="12.75">
      <c r="A71" s="102"/>
      <c r="B71" s="102"/>
      <c r="C71" s="102"/>
      <c r="D71" s="102"/>
    </row>
    <row r="72" spans="1:4" ht="12.75">
      <c r="A72" s="102"/>
      <c r="B72" s="102"/>
      <c r="C72" s="102"/>
      <c r="D72" s="102"/>
    </row>
    <row r="73" spans="1:4" ht="12.75">
      <c r="A73" s="102"/>
      <c r="B73" s="102"/>
      <c r="C73" s="102"/>
      <c r="D73" s="102"/>
    </row>
    <row r="74" spans="1:4" ht="12.75">
      <c r="A74" s="102"/>
      <c r="B74" s="102"/>
      <c r="C74" s="102"/>
      <c r="D74" s="102"/>
    </row>
    <row r="75" spans="1:4" ht="12.75">
      <c r="A75" s="102"/>
      <c r="B75" s="102"/>
      <c r="C75" s="102"/>
      <c r="D75" s="102"/>
    </row>
    <row r="76" spans="1:4" ht="12.75">
      <c r="A76" s="102"/>
      <c r="B76" s="102"/>
      <c r="C76" s="102"/>
      <c r="D76" s="102"/>
    </row>
    <row r="77" spans="1:4" ht="12.75">
      <c r="A77" s="102"/>
      <c r="B77" s="102"/>
      <c r="C77" s="102"/>
      <c r="D77" s="102"/>
    </row>
    <row r="78" spans="1:4" ht="12.75">
      <c r="A78" s="102"/>
      <c r="B78" s="102"/>
      <c r="C78" s="102"/>
      <c r="D78" s="102"/>
    </row>
    <row r="79" spans="1:4" ht="12.75">
      <c r="A79" s="102"/>
      <c r="B79" s="102"/>
      <c r="C79" s="102"/>
      <c r="D79" s="102"/>
    </row>
    <row r="80" spans="1:4" ht="12.75">
      <c r="A80" s="102"/>
      <c r="B80" s="102"/>
      <c r="C80" s="102"/>
      <c r="D80" s="102"/>
    </row>
    <row r="81" spans="1:4" ht="12.75">
      <c r="A81" s="102"/>
      <c r="B81" s="102"/>
      <c r="C81" s="102"/>
      <c r="D81" s="102"/>
    </row>
    <row r="82" spans="1:4" ht="12.75">
      <c r="A82" s="102"/>
      <c r="B82" s="102"/>
      <c r="C82" s="102"/>
      <c r="D82" s="102"/>
    </row>
    <row r="83" spans="1:4" ht="12.75">
      <c r="A83" s="102"/>
      <c r="B83" s="102"/>
      <c r="C83" s="102"/>
      <c r="D83" s="102"/>
    </row>
    <row r="84" spans="1:4" ht="12.75">
      <c r="A84" s="102"/>
      <c r="B84" s="102"/>
      <c r="C84" s="102"/>
      <c r="D84" s="102"/>
    </row>
    <row r="85" spans="1:4" ht="12.75">
      <c r="A85" s="102"/>
      <c r="B85" s="102"/>
      <c r="C85" s="102"/>
      <c r="D85" s="102"/>
    </row>
    <row r="86" spans="1:4" ht="12.75">
      <c r="A86" s="102"/>
      <c r="B86" s="102"/>
      <c r="C86" s="102"/>
      <c r="D86" s="102"/>
    </row>
    <row r="87" spans="1:4" ht="12.75">
      <c r="A87" s="102"/>
      <c r="B87" s="102"/>
      <c r="C87" s="102"/>
      <c r="D87" s="102"/>
    </row>
    <row r="88" spans="1:4" ht="12.75">
      <c r="A88" s="102"/>
      <c r="B88" s="102"/>
      <c r="C88" s="102"/>
      <c r="D88" s="102"/>
    </row>
    <row r="89" spans="1:4" ht="12.75">
      <c r="A89" s="102"/>
      <c r="B89" s="102"/>
      <c r="C89" s="102"/>
      <c r="D89" s="102"/>
    </row>
    <row r="90" spans="1:4" ht="12.75">
      <c r="A90" s="102"/>
      <c r="B90" s="102"/>
      <c r="C90" s="102"/>
      <c r="D90" s="102"/>
    </row>
    <row r="91" spans="1:4" ht="12.75">
      <c r="A91" s="102"/>
      <c r="B91" s="102"/>
      <c r="C91" s="102"/>
      <c r="D91" s="102"/>
    </row>
    <row r="92" spans="1:4" ht="12.75">
      <c r="A92" s="102"/>
      <c r="B92" s="102"/>
      <c r="C92" s="102"/>
      <c r="D92" s="102"/>
    </row>
    <row r="93" spans="1:4" ht="12.75">
      <c r="A93" s="102"/>
      <c r="B93" s="102"/>
      <c r="C93" s="102"/>
      <c r="D93" s="102"/>
    </row>
    <row r="94" spans="1:4" ht="12.75">
      <c r="A94" s="102"/>
      <c r="B94" s="102"/>
      <c r="C94" s="102"/>
      <c r="D94" s="102"/>
    </row>
    <row r="95" spans="1:4" ht="12.75">
      <c r="A95" s="102"/>
      <c r="B95" s="102"/>
      <c r="C95" s="102"/>
      <c r="D95" s="102"/>
    </row>
    <row r="96" spans="1:4" ht="12.75">
      <c r="A96" s="102"/>
      <c r="B96" s="102"/>
      <c r="C96" s="102"/>
      <c r="D96" s="102"/>
    </row>
    <row r="97" spans="1:4" ht="12.75">
      <c r="A97" s="102"/>
      <c r="B97" s="102"/>
      <c r="C97" s="102"/>
      <c r="D97" s="102"/>
    </row>
    <row r="98" spans="1:4" ht="12.75">
      <c r="A98" s="102"/>
      <c r="B98" s="102"/>
      <c r="C98" s="102"/>
      <c r="D98" s="102"/>
    </row>
    <row r="99" spans="1:4" ht="13.5" thickBot="1">
      <c r="A99" s="102"/>
      <c r="B99" s="102"/>
      <c r="C99" s="102"/>
      <c r="D99" s="102"/>
    </row>
    <row r="100" spans="1:15" s="108" customFormat="1" ht="13.5" thickBot="1">
      <c r="A100" s="102"/>
      <c r="B100" s="102"/>
      <c r="C100" s="102"/>
      <c r="D100" s="102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</row>
    <row r="101" spans="1:4" ht="12.75">
      <c r="A101" s="102"/>
      <c r="B101" s="102"/>
      <c r="C101" s="102"/>
      <c r="D101" s="102"/>
    </row>
    <row r="102" spans="1:4" ht="12.75">
      <c r="A102" s="102"/>
      <c r="B102" s="102"/>
      <c r="C102" s="102"/>
      <c r="D102" s="102"/>
    </row>
    <row r="103" spans="1:4" ht="12.75">
      <c r="A103" s="102"/>
      <c r="B103" s="102"/>
      <c r="C103" s="102"/>
      <c r="D103" s="102"/>
    </row>
    <row r="104" spans="1:4" ht="12.75">
      <c r="A104" s="102"/>
      <c r="B104" s="102"/>
      <c r="C104" s="102"/>
      <c r="D104" s="102"/>
    </row>
    <row r="105" spans="1:4" ht="12.75">
      <c r="A105" s="102"/>
      <c r="B105" s="102"/>
      <c r="C105" s="102"/>
      <c r="D105" s="102"/>
    </row>
    <row r="106" spans="1:4" ht="12.75">
      <c r="A106" s="102"/>
      <c r="B106" s="102"/>
      <c r="C106" s="102"/>
      <c r="D106" s="102"/>
    </row>
    <row r="107" spans="1:4" ht="12.75">
      <c r="A107" s="102"/>
      <c r="B107" s="102"/>
      <c r="C107" s="102"/>
      <c r="D107" s="102"/>
    </row>
    <row r="108" spans="1:4" ht="12.75">
      <c r="A108" s="102"/>
      <c r="B108" s="102"/>
      <c r="C108" s="102"/>
      <c r="D108" s="102"/>
    </row>
    <row r="109" spans="1:4" ht="12.75">
      <c r="A109" s="102"/>
      <c r="B109" s="102"/>
      <c r="C109" s="102"/>
      <c r="D109" s="102"/>
    </row>
    <row r="110" spans="1:4" ht="12.75">
      <c r="A110" s="102"/>
      <c r="B110" s="102"/>
      <c r="C110" s="102"/>
      <c r="D110" s="102"/>
    </row>
    <row r="111" spans="1:4" ht="12.75">
      <c r="A111" s="102"/>
      <c r="B111" s="102"/>
      <c r="C111" s="102"/>
      <c r="D111" s="102"/>
    </row>
    <row r="112" spans="1:4" ht="12.75">
      <c r="A112" s="102"/>
      <c r="B112" s="102"/>
      <c r="C112" s="102"/>
      <c r="D112" s="102"/>
    </row>
    <row r="113" spans="1:4" ht="12.75">
      <c r="A113" s="102"/>
      <c r="B113" s="102"/>
      <c r="C113" s="102"/>
      <c r="D113" s="102"/>
    </row>
    <row r="114" spans="1:4" ht="12.75">
      <c r="A114" s="102"/>
      <c r="B114" s="102"/>
      <c r="C114" s="102"/>
      <c r="D114" s="102"/>
    </row>
    <row r="115" spans="1:4" ht="12.75">
      <c r="A115" s="102"/>
      <c r="B115" s="102"/>
      <c r="C115" s="102"/>
      <c r="D115" s="102"/>
    </row>
    <row r="116" spans="1:4" ht="12.75">
      <c r="A116" s="102"/>
      <c r="B116" s="102"/>
      <c r="C116" s="102"/>
      <c r="D116" s="102"/>
    </row>
    <row r="117" spans="1:4" ht="12.75">
      <c r="A117" s="102"/>
      <c r="B117" s="102"/>
      <c r="C117" s="102"/>
      <c r="D117" s="102"/>
    </row>
    <row r="118" spans="1:4" ht="12.75">
      <c r="A118" s="102"/>
      <c r="B118" s="102"/>
      <c r="C118" s="102"/>
      <c r="D118" s="102"/>
    </row>
    <row r="119" spans="1:4" ht="12.75">
      <c r="A119" s="102"/>
      <c r="B119" s="102"/>
      <c r="C119" s="102"/>
      <c r="D119" s="102"/>
    </row>
    <row r="120" spans="1:4" ht="12.75">
      <c r="A120" s="102"/>
      <c r="B120" s="102"/>
      <c r="C120" s="102"/>
      <c r="D120" s="102"/>
    </row>
    <row r="121" spans="1:4" ht="12.75">
      <c r="A121" s="102"/>
      <c r="B121" s="102"/>
      <c r="C121" s="102"/>
      <c r="D121" s="102"/>
    </row>
    <row r="122" spans="1:4" ht="12.75">
      <c r="A122" s="102"/>
      <c r="B122" s="102"/>
      <c r="C122" s="102"/>
      <c r="D122" s="102"/>
    </row>
    <row r="123" spans="1:4" ht="12.75">
      <c r="A123" s="102"/>
      <c r="B123" s="102"/>
      <c r="C123" s="102"/>
      <c r="D123" s="102"/>
    </row>
    <row r="124" spans="1:4" ht="12.75">
      <c r="A124" s="102"/>
      <c r="B124" s="102"/>
      <c r="C124" s="102"/>
      <c r="D124" s="102"/>
    </row>
    <row r="125" spans="1:4" ht="12.75">
      <c r="A125" s="102"/>
      <c r="B125" s="102"/>
      <c r="C125" s="102"/>
      <c r="D125" s="102"/>
    </row>
    <row r="126" spans="1:4" ht="12.75">
      <c r="A126" s="102"/>
      <c r="B126" s="102"/>
      <c r="C126" s="102"/>
      <c r="D126" s="102"/>
    </row>
    <row r="127" spans="1:4" ht="12.75">
      <c r="A127" s="102"/>
      <c r="B127" s="102"/>
      <c r="C127" s="102"/>
      <c r="D127" s="102"/>
    </row>
    <row r="128" spans="1:4" ht="12.75">
      <c r="A128" s="102"/>
      <c r="B128" s="102"/>
      <c r="C128" s="102"/>
      <c r="D128" s="102"/>
    </row>
    <row r="129" spans="1:4" ht="12.75">
      <c r="A129" s="102"/>
      <c r="B129" s="102"/>
      <c r="C129" s="102"/>
      <c r="D129" s="102"/>
    </row>
    <row r="130" spans="1:4" ht="12.75">
      <c r="A130" s="102"/>
      <c r="B130" s="102"/>
      <c r="C130" s="102"/>
      <c r="D130" s="102"/>
    </row>
    <row r="131" spans="1:4" ht="12.75">
      <c r="A131" s="102"/>
      <c r="B131" s="102"/>
      <c r="C131" s="102"/>
      <c r="D131" s="102"/>
    </row>
    <row r="132" spans="1:4" ht="12.75">
      <c r="A132" s="102"/>
      <c r="B132" s="102"/>
      <c r="C132" s="102"/>
      <c r="D132" s="102"/>
    </row>
    <row r="133" spans="1:4" ht="12.75">
      <c r="A133" s="102"/>
      <c r="B133" s="102"/>
      <c r="C133" s="102"/>
      <c r="D133" s="102"/>
    </row>
    <row r="134" spans="1:4" ht="12.75">
      <c r="A134" s="102"/>
      <c r="B134" s="102"/>
      <c r="C134" s="102"/>
      <c r="D134" s="102"/>
    </row>
    <row r="135" spans="1:4" ht="12.75">
      <c r="A135" s="102"/>
      <c r="B135" s="102"/>
      <c r="C135" s="102"/>
      <c r="D135" s="102"/>
    </row>
    <row r="136" spans="1:4" ht="12.75">
      <c r="A136" s="102"/>
      <c r="B136" s="102"/>
      <c r="C136" s="102"/>
      <c r="D136" s="102"/>
    </row>
    <row r="137" spans="1:4" ht="12.75">
      <c r="A137" s="102"/>
      <c r="B137" s="102"/>
      <c r="C137" s="102"/>
      <c r="D137" s="102"/>
    </row>
    <row r="138" spans="1:4" ht="12.75">
      <c r="A138" s="102"/>
      <c r="B138" s="102"/>
      <c r="C138" s="102"/>
      <c r="D138" s="102"/>
    </row>
    <row r="139" spans="1:4" ht="12.75">
      <c r="A139" s="102"/>
      <c r="B139" s="102"/>
      <c r="C139" s="102"/>
      <c r="D139" s="102"/>
    </row>
    <row r="140" spans="1:4" ht="12.75">
      <c r="A140" s="102"/>
      <c r="B140" s="102"/>
      <c r="C140" s="102"/>
      <c r="D140" s="102"/>
    </row>
    <row r="141" spans="1:4" ht="12.75">
      <c r="A141" s="102"/>
      <c r="B141" s="102"/>
      <c r="C141" s="102"/>
      <c r="D141" s="102"/>
    </row>
    <row r="142" spans="1:4" ht="12.75">
      <c r="A142" s="102"/>
      <c r="B142" s="102"/>
      <c r="C142" s="102"/>
      <c r="D142" s="102"/>
    </row>
    <row r="143" spans="1:4" ht="12.75">
      <c r="A143" s="102"/>
      <c r="B143" s="102"/>
      <c r="C143" s="102"/>
      <c r="D143" s="102"/>
    </row>
    <row r="144" spans="1:4" ht="12.75">
      <c r="A144" s="102"/>
      <c r="B144" s="102"/>
      <c r="C144" s="102"/>
      <c r="D144" s="102"/>
    </row>
    <row r="145" spans="1:4" ht="12.75">
      <c r="A145" s="102"/>
      <c r="B145" s="102"/>
      <c r="C145" s="102"/>
      <c r="D145" s="102"/>
    </row>
    <row r="146" spans="1:4" ht="12.75">
      <c r="A146" s="102"/>
      <c r="B146" s="102"/>
      <c r="C146" s="102"/>
      <c r="D146" s="102"/>
    </row>
    <row r="147" spans="1:4" ht="12.75">
      <c r="A147" s="102"/>
      <c r="B147" s="102"/>
      <c r="C147" s="102"/>
      <c r="D147" s="102"/>
    </row>
    <row r="148" spans="1:4" ht="12.75">
      <c r="A148" s="102"/>
      <c r="B148" s="102"/>
      <c r="C148" s="102"/>
      <c r="D148" s="102"/>
    </row>
    <row r="149" spans="1:4" ht="12.75">
      <c r="A149" s="102"/>
      <c r="B149" s="102"/>
      <c r="C149" s="102"/>
      <c r="D149" s="102"/>
    </row>
    <row r="150" spans="1:4" ht="12.75">
      <c r="A150" s="102"/>
      <c r="B150" s="102"/>
      <c r="C150" s="102"/>
      <c r="D150" s="102"/>
    </row>
    <row r="151" spans="1:4" ht="12.75">
      <c r="A151" s="102"/>
      <c r="B151" s="102"/>
      <c r="C151" s="102"/>
      <c r="D151" s="102"/>
    </row>
    <row r="152" spans="1:4" ht="12.75">
      <c r="A152" s="102"/>
      <c r="B152" s="102"/>
      <c r="C152" s="102"/>
      <c r="D152" s="102"/>
    </row>
    <row r="153" spans="1:4" ht="12.75">
      <c r="A153" s="102"/>
      <c r="B153" s="102"/>
      <c r="C153" s="102"/>
      <c r="D153" s="102"/>
    </row>
    <row r="154" spans="1:4" ht="12.75">
      <c r="A154" s="102"/>
      <c r="B154" s="102"/>
      <c r="C154" s="102"/>
      <c r="D154" s="102"/>
    </row>
    <row r="155" spans="1:4" ht="12.75">
      <c r="A155" s="102"/>
      <c r="B155" s="102"/>
      <c r="C155" s="102"/>
      <c r="D155" s="102"/>
    </row>
    <row r="156" spans="1:4" ht="12.75">
      <c r="A156" s="102"/>
      <c r="B156" s="102"/>
      <c r="C156" s="102"/>
      <c r="D156" s="102"/>
    </row>
    <row r="157" spans="1:4" ht="12.75">
      <c r="A157" s="102"/>
      <c r="B157" s="102"/>
      <c r="C157" s="102"/>
      <c r="D157" s="102"/>
    </row>
    <row r="158" spans="1:4" ht="12.75">
      <c r="A158" s="102"/>
      <c r="B158" s="102"/>
      <c r="C158" s="102"/>
      <c r="D158" s="102"/>
    </row>
    <row r="159" spans="1:4" ht="12.75">
      <c r="A159" s="102"/>
      <c r="B159" s="102"/>
      <c r="C159" s="102"/>
      <c r="D159" s="102"/>
    </row>
    <row r="160" spans="1:4" ht="12.75">
      <c r="A160" s="102"/>
      <c r="B160" s="102"/>
      <c r="C160" s="102"/>
      <c r="D160" s="102"/>
    </row>
    <row r="161" spans="1:4" ht="12.75">
      <c r="A161" s="102"/>
      <c r="B161" s="102"/>
      <c r="C161" s="102"/>
      <c r="D161" s="102"/>
    </row>
    <row r="162" spans="1:4" ht="12.75">
      <c r="A162" s="102"/>
      <c r="B162" s="102"/>
      <c r="C162" s="102"/>
      <c r="D162" s="102"/>
    </row>
    <row r="163" spans="1:4" ht="12.75">
      <c r="A163" s="102"/>
      <c r="B163" s="102"/>
      <c r="C163" s="102"/>
      <c r="D163" s="102"/>
    </row>
    <row r="164" spans="1:4" ht="12.75">
      <c r="A164" s="102"/>
      <c r="B164" s="102"/>
      <c r="C164" s="102"/>
      <c r="D164" s="102"/>
    </row>
    <row r="165" spans="1:4" ht="12.75">
      <c r="A165" s="102"/>
      <c r="B165" s="102"/>
      <c r="C165" s="102"/>
      <c r="D165" s="102"/>
    </row>
    <row r="166" spans="1:4" ht="12.75">
      <c r="A166" s="102"/>
      <c r="B166" s="102"/>
      <c r="C166" s="102"/>
      <c r="D166" s="102"/>
    </row>
    <row r="167" spans="1:4" ht="12.75">
      <c r="A167" s="102"/>
      <c r="B167" s="102"/>
      <c r="C167" s="102"/>
      <c r="D167" s="102"/>
    </row>
    <row r="168" spans="1:4" ht="12.75">
      <c r="A168" s="102"/>
      <c r="B168" s="102"/>
      <c r="C168" s="102"/>
      <c r="D168" s="102"/>
    </row>
    <row r="169" spans="1:4" ht="12.75">
      <c r="A169" s="102"/>
      <c r="B169" s="102"/>
      <c r="C169" s="102"/>
      <c r="D169" s="102"/>
    </row>
    <row r="170" spans="1:4" ht="12.75">
      <c r="A170" s="102"/>
      <c r="B170" s="102"/>
      <c r="C170" s="102"/>
      <c r="D170" s="102"/>
    </row>
    <row r="171" spans="1:4" ht="12.75">
      <c r="A171" s="102"/>
      <c r="B171" s="102"/>
      <c r="C171" s="102"/>
      <c r="D171" s="102"/>
    </row>
    <row r="172" spans="1:4" ht="12.75">
      <c r="A172" s="102"/>
      <c r="B172" s="102"/>
      <c r="C172" s="102"/>
      <c r="D172" s="102"/>
    </row>
    <row r="173" spans="1:4" ht="12.75">
      <c r="A173" s="102"/>
      <c r="B173" s="102"/>
      <c r="C173" s="102"/>
      <c r="D173" s="102"/>
    </row>
    <row r="174" spans="1:4" ht="12.75">
      <c r="A174" s="102"/>
      <c r="B174" s="102"/>
      <c r="C174" s="102"/>
      <c r="D174" s="102"/>
    </row>
    <row r="175" spans="1:4" ht="12.75">
      <c r="A175" s="102"/>
      <c r="B175" s="102"/>
      <c r="C175" s="102"/>
      <c r="D175" s="102"/>
    </row>
    <row r="176" spans="1:4" ht="12.75">
      <c r="A176" s="102"/>
      <c r="B176" s="102"/>
      <c r="C176" s="102"/>
      <c r="D176" s="102"/>
    </row>
    <row r="177" spans="1:4" ht="12.75">
      <c r="A177" s="102"/>
      <c r="B177" s="102"/>
      <c r="C177" s="102"/>
      <c r="D177" s="102"/>
    </row>
    <row r="178" spans="1:4" ht="12.75">
      <c r="A178" s="102"/>
      <c r="B178" s="102"/>
      <c r="C178" s="102"/>
      <c r="D178" s="102"/>
    </row>
    <row r="179" spans="1:4" ht="12.75">
      <c r="A179" s="102"/>
      <c r="B179" s="102"/>
      <c r="C179" s="102"/>
      <c r="D179" s="102"/>
    </row>
    <row r="180" spans="1:4" ht="12.75">
      <c r="A180" s="102"/>
      <c r="B180" s="102"/>
      <c r="C180" s="102"/>
      <c r="D180" s="102"/>
    </row>
    <row r="181" spans="1:4" ht="12.75">
      <c r="A181" s="102"/>
      <c r="B181" s="102"/>
      <c r="C181" s="102"/>
      <c r="D181" s="102"/>
    </row>
    <row r="182" spans="1:4" ht="12.75">
      <c r="A182" s="102"/>
      <c r="B182" s="102"/>
      <c r="C182" s="102"/>
      <c r="D182" s="102"/>
    </row>
    <row r="183" spans="1:4" ht="12.75">
      <c r="A183" s="102"/>
      <c r="B183" s="102"/>
      <c r="C183" s="102"/>
      <c r="D183" s="102"/>
    </row>
    <row r="184" spans="1:4" ht="12.75">
      <c r="A184" s="102"/>
      <c r="B184" s="102"/>
      <c r="C184" s="102"/>
      <c r="D184" s="102"/>
    </row>
    <row r="185" spans="1:4" ht="12.75">
      <c r="A185" s="102"/>
      <c r="B185" s="102"/>
      <c r="C185" s="102"/>
      <c r="D185" s="102"/>
    </row>
    <row r="186" spans="1:4" ht="12.75">
      <c r="A186" s="102"/>
      <c r="B186" s="102"/>
      <c r="C186" s="102"/>
      <c r="D186" s="102"/>
    </row>
    <row r="187" spans="1:4" ht="12.75">
      <c r="A187" s="102"/>
      <c r="B187" s="102"/>
      <c r="C187" s="102"/>
      <c r="D187" s="102"/>
    </row>
    <row r="188" spans="1:4" ht="12.75">
      <c r="A188" s="102"/>
      <c r="B188" s="102"/>
      <c r="C188" s="102"/>
      <c r="D188" s="102"/>
    </row>
    <row r="189" spans="1:4" ht="12.75">
      <c r="A189" s="102"/>
      <c r="B189" s="102"/>
      <c r="C189" s="102"/>
      <c r="D189" s="102"/>
    </row>
    <row r="190" spans="1:4" ht="12.75">
      <c r="A190" s="102"/>
      <c r="B190" s="102"/>
      <c r="C190" s="102"/>
      <c r="D190" s="102"/>
    </row>
    <row r="191" spans="1:4" ht="12.75">
      <c r="A191" s="102"/>
      <c r="B191" s="102"/>
      <c r="C191" s="102"/>
      <c r="D191" s="102"/>
    </row>
    <row r="192" spans="1:4" ht="12.75">
      <c r="A192" s="102"/>
      <c r="B192" s="102"/>
      <c r="C192" s="102"/>
      <c r="D192" s="102"/>
    </row>
    <row r="193" spans="1:4" ht="12.75">
      <c r="A193" s="102"/>
      <c r="B193" s="102"/>
      <c r="C193" s="102"/>
      <c r="D193" s="102"/>
    </row>
    <row r="194" spans="1:4" ht="12.75">
      <c r="A194" s="102"/>
      <c r="B194" s="102"/>
      <c r="C194" s="102"/>
      <c r="D194" s="102"/>
    </row>
    <row r="195" spans="1:4" ht="12.75">
      <c r="A195" s="102"/>
      <c r="B195" s="102"/>
      <c r="C195" s="102"/>
      <c r="D195" s="102"/>
    </row>
    <row r="196" spans="1:4" ht="12.75">
      <c r="A196" s="102"/>
      <c r="B196" s="102"/>
      <c r="C196" s="102"/>
      <c r="D196" s="102"/>
    </row>
    <row r="197" spans="1:4" ht="12.75">
      <c r="A197" s="102"/>
      <c r="B197" s="102"/>
      <c r="C197" s="102"/>
      <c r="D197" s="102"/>
    </row>
    <row r="198" spans="1:4" ht="12.75">
      <c r="A198" s="102"/>
      <c r="B198" s="102"/>
      <c r="C198" s="102"/>
      <c r="D198" s="102"/>
    </row>
    <row r="199" spans="1:4" ht="12.75">
      <c r="A199" s="102"/>
      <c r="B199" s="102"/>
      <c r="C199" s="102"/>
      <c r="D199" s="102"/>
    </row>
    <row r="200" spans="1:4" ht="12.75">
      <c r="A200" s="102"/>
      <c r="B200" s="102"/>
      <c r="C200" s="102"/>
      <c r="D200" s="102"/>
    </row>
    <row r="201" spans="1:4" ht="12.75">
      <c r="A201" s="102"/>
      <c r="B201" s="102"/>
      <c r="C201" s="102"/>
      <c r="D201" s="102"/>
    </row>
    <row r="202" spans="1:4" ht="12.75">
      <c r="A202" s="102"/>
      <c r="B202" s="102"/>
      <c r="C202" s="102"/>
      <c r="D202" s="102"/>
    </row>
    <row r="203" spans="1:4" ht="12.75">
      <c r="A203" s="102"/>
      <c r="B203" s="102"/>
      <c r="C203" s="102"/>
      <c r="D203" s="102"/>
    </row>
    <row r="204" spans="1:4" ht="12.75">
      <c r="A204" s="102"/>
      <c r="B204" s="102"/>
      <c r="C204" s="102"/>
      <c r="D204" s="102"/>
    </row>
    <row r="205" spans="1:4" ht="12.75">
      <c r="A205" s="102"/>
      <c r="B205" s="102"/>
      <c r="C205" s="102"/>
      <c r="D205" s="102"/>
    </row>
    <row r="206" spans="1:4" ht="12.75">
      <c r="A206" s="102"/>
      <c r="B206" s="102"/>
      <c r="C206" s="102"/>
      <c r="D206" s="102"/>
    </row>
    <row r="207" spans="1:4" ht="12.75">
      <c r="A207" s="102"/>
      <c r="B207" s="102"/>
      <c r="C207" s="102"/>
      <c r="D207" s="102"/>
    </row>
    <row r="208" spans="1:4" ht="12.75">
      <c r="A208" s="102"/>
      <c r="B208" s="102"/>
      <c r="C208" s="102"/>
      <c r="D208" s="102"/>
    </row>
    <row r="209" spans="1:4" ht="12.75">
      <c r="A209" s="102"/>
      <c r="B209" s="102"/>
      <c r="C209" s="102"/>
      <c r="D209" s="102"/>
    </row>
    <row r="210" spans="1:4" ht="12.75">
      <c r="A210" s="102"/>
      <c r="B210" s="102"/>
      <c r="C210" s="102"/>
      <c r="D210" s="102"/>
    </row>
    <row r="211" spans="1:4" ht="12.75">
      <c r="A211" s="102"/>
      <c r="B211" s="102"/>
      <c r="C211" s="102"/>
      <c r="D211" s="102"/>
    </row>
    <row r="212" spans="1:4" ht="12.75">
      <c r="A212" s="102"/>
      <c r="B212" s="102"/>
      <c r="C212" s="102"/>
      <c r="D212" s="102"/>
    </row>
    <row r="213" spans="1:4" ht="12.75">
      <c r="A213" s="102"/>
      <c r="B213" s="102"/>
      <c r="C213" s="102"/>
      <c r="D213" s="102"/>
    </row>
    <row r="214" spans="1:4" ht="12.75">
      <c r="A214" s="102"/>
      <c r="B214" s="102"/>
      <c r="C214" s="102"/>
      <c r="D214" s="102"/>
    </row>
    <row r="215" spans="1:4" ht="12.75">
      <c r="A215" s="102"/>
      <c r="B215" s="102"/>
      <c r="C215" s="102"/>
      <c r="D215" s="102"/>
    </row>
    <row r="216" spans="1:4" ht="12.75">
      <c r="A216" s="102"/>
      <c r="B216" s="102"/>
      <c r="C216" s="102"/>
      <c r="D216" s="102"/>
    </row>
    <row r="217" spans="1:4" ht="12.75">
      <c r="A217" s="102"/>
      <c r="B217" s="102"/>
      <c r="C217" s="102"/>
      <c r="D217" s="102"/>
    </row>
    <row r="218" spans="1:4" ht="12.75">
      <c r="A218" s="102"/>
      <c r="B218" s="102"/>
      <c r="C218" s="102"/>
      <c r="D218" s="102"/>
    </row>
    <row r="219" spans="1:4" ht="12.75">
      <c r="A219" s="102"/>
      <c r="B219" s="102"/>
      <c r="C219" s="102"/>
      <c r="D219" s="102"/>
    </row>
    <row r="220" spans="1:4" ht="12.75">
      <c r="A220" s="102"/>
      <c r="B220" s="102"/>
      <c r="C220" s="102"/>
      <c r="D220" s="102"/>
    </row>
    <row r="221" spans="1:4" ht="12.75">
      <c r="A221" s="102"/>
      <c r="B221" s="102"/>
      <c r="C221" s="102"/>
      <c r="D221" s="102"/>
    </row>
    <row r="222" spans="1:4" ht="12.75">
      <c r="A222" s="102"/>
      <c r="B222" s="102"/>
      <c r="C222" s="102"/>
      <c r="D222" s="102"/>
    </row>
    <row r="223" spans="1:4" ht="12.75">
      <c r="A223" s="102"/>
      <c r="B223" s="102"/>
      <c r="C223" s="102"/>
      <c r="D223" s="102"/>
    </row>
    <row r="224" spans="1:4" ht="12.75">
      <c r="A224" s="102"/>
      <c r="B224" s="102"/>
      <c r="C224" s="102"/>
      <c r="D224" s="102"/>
    </row>
    <row r="225" spans="1:4" ht="12.75">
      <c r="A225" s="102"/>
      <c r="B225" s="102"/>
      <c r="C225" s="102"/>
      <c r="D225" s="102"/>
    </row>
    <row r="226" spans="1:4" ht="12.75">
      <c r="A226" s="102"/>
      <c r="B226" s="102"/>
      <c r="C226" s="102"/>
      <c r="D226" s="102"/>
    </row>
    <row r="227" spans="1:4" ht="12.75">
      <c r="A227" s="102"/>
      <c r="B227" s="102"/>
      <c r="C227" s="102"/>
      <c r="D227" s="102"/>
    </row>
    <row r="228" spans="1:4" ht="12.75">
      <c r="A228" s="102"/>
      <c r="B228" s="102"/>
      <c r="C228" s="102"/>
      <c r="D228" s="102"/>
    </row>
    <row r="229" spans="1:4" ht="12.75">
      <c r="A229" s="102"/>
      <c r="B229" s="102"/>
      <c r="C229" s="102"/>
      <c r="D229" s="102"/>
    </row>
    <row r="230" spans="1:4" ht="12.75">
      <c r="A230" s="102"/>
      <c r="B230" s="102"/>
      <c r="C230" s="102"/>
      <c r="D230" s="102"/>
    </row>
    <row r="231" spans="1:4" ht="12.75">
      <c r="A231" s="102"/>
      <c r="B231" s="102"/>
      <c r="C231" s="102"/>
      <c r="D231" s="102"/>
    </row>
    <row r="232" spans="1:4" ht="12.75">
      <c r="A232" s="102"/>
      <c r="B232" s="102"/>
      <c r="C232" s="102"/>
      <c r="D232" s="102"/>
    </row>
    <row r="233" spans="1:4" ht="12.75">
      <c r="A233" s="102"/>
      <c r="B233" s="102"/>
      <c r="C233" s="102"/>
      <c r="D233" s="102"/>
    </row>
    <row r="234" spans="1:4" ht="12.75">
      <c r="A234" s="102"/>
      <c r="B234" s="102"/>
      <c r="C234" s="102"/>
      <c r="D234" s="102"/>
    </row>
    <row r="235" spans="1:4" ht="12.75">
      <c r="A235" s="102"/>
      <c r="B235" s="102"/>
      <c r="C235" s="102"/>
      <c r="D235" s="102"/>
    </row>
    <row r="236" spans="1:4" ht="12.75">
      <c r="A236" s="102"/>
      <c r="B236" s="102"/>
      <c r="C236" s="102"/>
      <c r="D236" s="102"/>
    </row>
    <row r="237" spans="1:4" ht="12.75">
      <c r="A237" s="102"/>
      <c r="B237" s="102"/>
      <c r="C237" s="102"/>
      <c r="D237" s="102"/>
    </row>
    <row r="238" spans="1:4" ht="12.75">
      <c r="A238" s="102"/>
      <c r="B238" s="102"/>
      <c r="C238" s="102"/>
      <c r="D238" s="102"/>
    </row>
    <row r="239" spans="1:4" ht="12.75">
      <c r="A239" s="102"/>
      <c r="B239" s="102"/>
      <c r="C239" s="102"/>
      <c r="D239" s="102"/>
    </row>
    <row r="240" spans="1:4" ht="12.75">
      <c r="A240" s="102"/>
      <c r="B240" s="102"/>
      <c r="C240" s="102"/>
      <c r="D240" s="102"/>
    </row>
    <row r="241" spans="1:4" ht="12.75">
      <c r="A241" s="102"/>
      <c r="B241" s="102"/>
      <c r="C241" s="102"/>
      <c r="D241" s="102"/>
    </row>
    <row r="242" spans="1:4" ht="12.75">
      <c r="A242" s="102"/>
      <c r="B242" s="102"/>
      <c r="C242" s="102"/>
      <c r="D242" s="102"/>
    </row>
    <row r="243" spans="1:4" ht="12.75">
      <c r="A243" s="102"/>
      <c r="B243" s="102"/>
      <c r="C243" s="102"/>
      <c r="D243" s="102"/>
    </row>
    <row r="244" spans="1:4" ht="12.75">
      <c r="A244" s="102"/>
      <c r="B244" s="102"/>
      <c r="C244" s="102"/>
      <c r="D244" s="102"/>
    </row>
    <row r="245" spans="1:4" ht="12.75">
      <c r="A245" s="102"/>
      <c r="B245" s="102"/>
      <c r="C245" s="102"/>
      <c r="D245" s="102"/>
    </row>
    <row r="246" spans="1:4" ht="12.75">
      <c r="A246" s="102"/>
      <c r="B246" s="102"/>
      <c r="C246" s="102"/>
      <c r="D246" s="102"/>
    </row>
    <row r="247" spans="1:4" ht="12.75">
      <c r="A247" s="102"/>
      <c r="B247" s="102"/>
      <c r="C247" s="102"/>
      <c r="D247" s="102"/>
    </row>
    <row r="248" spans="1:4" ht="12.75">
      <c r="A248" s="102"/>
      <c r="B248" s="102"/>
      <c r="C248" s="102"/>
      <c r="D248" s="102"/>
    </row>
    <row r="249" spans="1:4" ht="12.75">
      <c r="A249" s="102"/>
      <c r="B249" s="102"/>
      <c r="C249" s="102"/>
      <c r="D249" s="102"/>
    </row>
    <row r="250" spans="1:4" ht="12.75">
      <c r="A250" s="102"/>
      <c r="B250" s="102"/>
      <c r="C250" s="102"/>
      <c r="D250" s="102"/>
    </row>
    <row r="251" spans="1:4" ht="12.75">
      <c r="A251" s="102"/>
      <c r="B251" s="102"/>
      <c r="C251" s="102"/>
      <c r="D251" s="102"/>
    </row>
    <row r="252" spans="1:4" ht="12.75">
      <c r="A252" s="102"/>
      <c r="B252" s="102"/>
      <c r="C252" s="102"/>
      <c r="D252" s="102"/>
    </row>
    <row r="253" spans="1:4" ht="12.75">
      <c r="A253" s="102"/>
      <c r="B253" s="102"/>
      <c r="C253" s="102"/>
      <c r="D253" s="102"/>
    </row>
    <row r="254" spans="1:4" ht="12.75">
      <c r="A254" s="102"/>
      <c r="B254" s="102"/>
      <c r="C254" s="102"/>
      <c r="D254" s="102"/>
    </row>
    <row r="255" spans="1:4" ht="12.75">
      <c r="A255" s="102"/>
      <c r="B255" s="102"/>
      <c r="C255" s="102"/>
      <c r="D255" s="102"/>
    </row>
    <row r="256" spans="1:4" ht="12.75">
      <c r="A256" s="102"/>
      <c r="B256" s="102"/>
      <c r="C256" s="102"/>
      <c r="D256" s="102"/>
    </row>
    <row r="257" spans="1:4" ht="12.75">
      <c r="A257" s="102"/>
      <c r="B257" s="102"/>
      <c r="C257" s="102"/>
      <c r="D257" s="102"/>
    </row>
    <row r="258" spans="1:4" ht="12.75">
      <c r="A258" s="102"/>
      <c r="B258" s="102"/>
      <c r="C258" s="102"/>
      <c r="D258" s="102"/>
    </row>
    <row r="259" spans="1:4" ht="12.75">
      <c r="A259" s="102"/>
      <c r="B259" s="102"/>
      <c r="C259" s="102"/>
      <c r="D259" s="102"/>
    </row>
    <row r="260" spans="1:4" ht="12.75">
      <c r="A260" s="102"/>
      <c r="B260" s="102"/>
      <c r="C260" s="102"/>
      <c r="D260" s="102"/>
    </row>
    <row r="261" spans="1:4" ht="12.75">
      <c r="A261" s="102"/>
      <c r="B261" s="102"/>
      <c r="C261" s="102"/>
      <c r="D261" s="102"/>
    </row>
    <row r="262" spans="1:4" ht="12.75">
      <c r="A262" s="102"/>
      <c r="B262" s="102"/>
      <c r="C262" s="102"/>
      <c r="D262" s="102"/>
    </row>
    <row r="263" spans="1:4" ht="12.75">
      <c r="A263" s="102"/>
      <c r="B263" s="102"/>
      <c r="C263" s="102"/>
      <c r="D263" s="102"/>
    </row>
    <row r="264" spans="1:4" ht="12.75">
      <c r="A264" s="102"/>
      <c r="B264" s="102"/>
      <c r="C264" s="102"/>
      <c r="D264" s="102"/>
    </row>
    <row r="265" spans="1:4" ht="12.75">
      <c r="A265" s="102"/>
      <c r="B265" s="102"/>
      <c r="C265" s="102"/>
      <c r="D265" s="102"/>
    </row>
    <row r="266" spans="1:4" ht="12.75">
      <c r="A266" s="102"/>
      <c r="B266" s="102"/>
      <c r="C266" s="102"/>
      <c r="D266" s="102"/>
    </row>
    <row r="267" spans="1:4" ht="12.75">
      <c r="A267" s="102"/>
      <c r="B267" s="102"/>
      <c r="C267" s="102"/>
      <c r="D267" s="102"/>
    </row>
    <row r="268" spans="1:4" ht="12.75">
      <c r="A268" s="102"/>
      <c r="B268" s="102"/>
      <c r="C268" s="102"/>
      <c r="D268" s="102"/>
    </row>
    <row r="269" spans="1:4" ht="12.75">
      <c r="A269" s="102"/>
      <c r="B269" s="102"/>
      <c r="C269" s="102"/>
      <c r="D269" s="102"/>
    </row>
    <row r="270" spans="1:4" ht="12.75">
      <c r="A270" s="102"/>
      <c r="B270" s="102"/>
      <c r="C270" s="102"/>
      <c r="D270" s="102"/>
    </row>
    <row r="271" spans="1:4" ht="12.75">
      <c r="A271" s="102"/>
      <c r="B271" s="102"/>
      <c r="C271" s="102"/>
      <c r="D271" s="102"/>
    </row>
    <row r="272" spans="1:4" ht="12.75">
      <c r="A272" s="102"/>
      <c r="B272" s="102"/>
      <c r="C272" s="102"/>
      <c r="D272" s="102"/>
    </row>
    <row r="273" spans="1:4" ht="12.75">
      <c r="A273" s="102"/>
      <c r="B273" s="102"/>
      <c r="C273" s="102"/>
      <c r="D273" s="102"/>
    </row>
    <row r="274" spans="1:4" ht="12.75">
      <c r="A274" s="102"/>
      <c r="B274" s="102"/>
      <c r="C274" s="102"/>
      <c r="D274" s="102"/>
    </row>
    <row r="275" spans="1:4" ht="12.75">
      <c r="A275" s="102"/>
      <c r="B275" s="102"/>
      <c r="C275" s="102"/>
      <c r="D275" s="102"/>
    </row>
    <row r="276" spans="1:4" ht="12.75">
      <c r="A276" s="102"/>
      <c r="B276" s="102"/>
      <c r="C276" s="102"/>
      <c r="D276" s="102"/>
    </row>
    <row r="277" spans="1:4" ht="12.75">
      <c r="A277" s="102"/>
      <c r="B277" s="102"/>
      <c r="C277" s="102"/>
      <c r="D277" s="102"/>
    </row>
    <row r="278" spans="1:4" ht="12.75">
      <c r="A278" s="102"/>
      <c r="B278" s="102"/>
      <c r="C278" s="102"/>
      <c r="D278" s="102"/>
    </row>
    <row r="279" spans="1:4" ht="12.75">
      <c r="A279" s="102"/>
      <c r="B279" s="102"/>
      <c r="C279" s="102"/>
      <c r="D279" s="102"/>
    </row>
    <row r="280" spans="1:4" ht="12.75">
      <c r="A280" s="102"/>
      <c r="B280" s="102"/>
      <c r="C280" s="102"/>
      <c r="D280" s="102"/>
    </row>
    <row r="281" spans="1:4" ht="12.75">
      <c r="A281" s="102"/>
      <c r="B281" s="102"/>
      <c r="C281" s="102"/>
      <c r="D281" s="102"/>
    </row>
    <row r="282" spans="1:4" ht="12.75">
      <c r="A282" s="102"/>
      <c r="B282" s="102"/>
      <c r="C282" s="102"/>
      <c r="D282" s="102"/>
    </row>
    <row r="283" spans="1:4" ht="12.75">
      <c r="A283" s="102"/>
      <c r="B283" s="102"/>
      <c r="C283" s="102"/>
      <c r="D283" s="102"/>
    </row>
    <row r="284" spans="1:4" ht="12.75">
      <c r="A284" s="102"/>
      <c r="B284" s="102"/>
      <c r="C284" s="102"/>
      <c r="D284" s="102"/>
    </row>
    <row r="285" spans="1:4" ht="12.75">
      <c r="A285" s="102"/>
      <c r="B285" s="102"/>
      <c r="C285" s="102"/>
      <c r="D285" s="102"/>
    </row>
    <row r="286" spans="1:4" ht="12.75">
      <c r="A286" s="102"/>
      <c r="B286" s="102"/>
      <c r="C286" s="102"/>
      <c r="D286" s="102"/>
    </row>
    <row r="287" spans="1:4" ht="12.75">
      <c r="A287" s="102"/>
      <c r="B287" s="102"/>
      <c r="C287" s="102"/>
      <c r="D287" s="102"/>
    </row>
    <row r="288" spans="1:4" ht="12.75">
      <c r="A288" s="102"/>
      <c r="B288" s="102"/>
      <c r="C288" s="102"/>
      <c r="D288" s="102"/>
    </row>
    <row r="289" spans="1:4" ht="12.75">
      <c r="A289" s="102"/>
      <c r="B289" s="102"/>
      <c r="C289" s="102"/>
      <c r="D289" s="102"/>
    </row>
    <row r="290" spans="1:4" ht="12.75">
      <c r="A290" s="102"/>
      <c r="B290" s="102"/>
      <c r="C290" s="102"/>
      <c r="D290" s="102"/>
    </row>
    <row r="291" spans="1:4" ht="12.75">
      <c r="A291" s="102"/>
      <c r="B291" s="102"/>
      <c r="C291" s="102"/>
      <c r="D291" s="102"/>
    </row>
    <row r="292" spans="1:4" ht="12.75">
      <c r="A292" s="102"/>
      <c r="B292" s="102"/>
      <c r="C292" s="102"/>
      <c r="D292" s="102"/>
    </row>
    <row r="293" spans="1:4" ht="12.75">
      <c r="A293" s="102"/>
      <c r="B293" s="102"/>
      <c r="C293" s="102"/>
      <c r="D293" s="102"/>
    </row>
    <row r="294" spans="1:4" ht="12.75">
      <c r="A294" s="102"/>
      <c r="B294" s="102"/>
      <c r="C294" s="102"/>
      <c r="D294" s="102"/>
    </row>
    <row r="295" spans="1:4" ht="12.75">
      <c r="A295" s="102"/>
      <c r="B295" s="102"/>
      <c r="C295" s="102"/>
      <c r="D295" s="102"/>
    </row>
    <row r="296" spans="1:4" ht="12.75">
      <c r="A296" s="102"/>
      <c r="B296" s="102"/>
      <c r="C296" s="102"/>
      <c r="D296" s="102"/>
    </row>
    <row r="297" spans="1:4" ht="12.75">
      <c r="A297" s="102"/>
      <c r="B297" s="102"/>
      <c r="C297" s="102"/>
      <c r="D297" s="102"/>
    </row>
    <row r="298" spans="1:4" ht="12.75">
      <c r="A298" s="102"/>
      <c r="B298" s="102"/>
      <c r="C298" s="102"/>
      <c r="D298" s="102"/>
    </row>
    <row r="299" spans="1:4" ht="12.75">
      <c r="A299" s="102"/>
      <c r="B299" s="102"/>
      <c r="C299" s="102"/>
      <c r="D299" s="102"/>
    </row>
    <row r="300" spans="1:4" ht="12.75">
      <c r="A300" s="102"/>
      <c r="B300" s="102"/>
      <c r="C300" s="102"/>
      <c r="D300" s="102"/>
    </row>
    <row r="301" spans="1:4" ht="12.75">
      <c r="A301" s="102"/>
      <c r="B301" s="102"/>
      <c r="C301" s="102"/>
      <c r="D301" s="102"/>
    </row>
    <row r="302" spans="1:4" ht="12.75">
      <c r="A302" s="102"/>
      <c r="B302" s="102"/>
      <c r="C302" s="102"/>
      <c r="D302" s="102"/>
    </row>
    <row r="303" spans="1:4" ht="12.75">
      <c r="A303" s="102"/>
      <c r="B303" s="102"/>
      <c r="C303" s="102"/>
      <c r="D303" s="102"/>
    </row>
    <row r="304" spans="1:4" ht="12.75">
      <c r="A304" s="102"/>
      <c r="B304" s="102"/>
      <c r="C304" s="102"/>
      <c r="D304" s="102"/>
    </row>
    <row r="305" spans="1:4" ht="12.75">
      <c r="A305" s="102"/>
      <c r="B305" s="102"/>
      <c r="C305" s="102"/>
      <c r="D305" s="102"/>
    </row>
    <row r="306" spans="1:4" ht="12.75">
      <c r="A306" s="102"/>
      <c r="B306" s="102"/>
      <c r="C306" s="102"/>
      <c r="D306" s="102"/>
    </row>
    <row r="307" spans="1:4" ht="12.75">
      <c r="A307" s="102"/>
      <c r="B307" s="102"/>
      <c r="C307" s="102"/>
      <c r="D307" s="102"/>
    </row>
    <row r="308" spans="1:4" ht="12.75">
      <c r="A308" s="102"/>
      <c r="B308" s="102"/>
      <c r="C308" s="102"/>
      <c r="D308" s="102"/>
    </row>
    <row r="309" spans="1:4" ht="12.75">
      <c r="A309" s="102"/>
      <c r="B309" s="102"/>
      <c r="C309" s="102"/>
      <c r="D309" s="102"/>
    </row>
    <row r="310" spans="1:4" ht="12.75">
      <c r="A310" s="102"/>
      <c r="B310" s="102"/>
      <c r="C310" s="102"/>
      <c r="D310" s="102"/>
    </row>
    <row r="311" spans="1:4" ht="12.75">
      <c r="A311" s="102"/>
      <c r="B311" s="102"/>
      <c r="C311" s="102"/>
      <c r="D311" s="102"/>
    </row>
    <row r="312" spans="1:4" ht="12.75">
      <c r="A312" s="102"/>
      <c r="B312" s="102"/>
      <c r="C312" s="102"/>
      <c r="D312" s="102"/>
    </row>
    <row r="313" spans="1:4" ht="12.75">
      <c r="A313" s="102"/>
      <c r="B313" s="102"/>
      <c r="C313" s="102"/>
      <c r="D313" s="102"/>
    </row>
    <row r="314" spans="1:4" ht="12.75">
      <c r="A314" s="102"/>
      <c r="B314" s="102"/>
      <c r="C314" s="102"/>
      <c r="D314" s="102"/>
    </row>
    <row r="315" spans="1:4" ht="12.75">
      <c r="A315" s="102"/>
      <c r="B315" s="102"/>
      <c r="C315" s="102"/>
      <c r="D315" s="102"/>
    </row>
    <row r="316" spans="1:4" ht="12.75">
      <c r="A316" s="102"/>
      <c r="B316" s="102"/>
      <c r="C316" s="102"/>
      <c r="D316" s="102"/>
    </row>
    <row r="317" spans="1:4" ht="12.75">
      <c r="A317" s="102"/>
      <c r="B317" s="102"/>
      <c r="C317" s="102"/>
      <c r="D317" s="102"/>
    </row>
    <row r="318" spans="1:4" ht="12.75">
      <c r="A318" s="102"/>
      <c r="B318" s="102"/>
      <c r="C318" s="102"/>
      <c r="D318" s="102"/>
    </row>
    <row r="319" spans="1:4" ht="12.75">
      <c r="A319" s="102"/>
      <c r="B319" s="102"/>
      <c r="C319" s="102"/>
      <c r="D319" s="102"/>
    </row>
    <row r="320" spans="1:4" ht="12.75">
      <c r="A320" s="102"/>
      <c r="B320" s="102"/>
      <c r="C320" s="102"/>
      <c r="D320" s="102"/>
    </row>
    <row r="321" spans="1:4" ht="12.75">
      <c r="A321" s="102"/>
      <c r="B321" s="102"/>
      <c r="C321" s="102"/>
      <c r="D321" s="102"/>
    </row>
    <row r="322" spans="1:4" ht="12.75">
      <c r="A322" s="102"/>
      <c r="B322" s="102"/>
      <c r="C322" s="102"/>
      <c r="D322" s="102"/>
    </row>
    <row r="323" spans="1:4" ht="12.75">
      <c r="A323" s="102"/>
      <c r="B323" s="102"/>
      <c r="C323" s="102"/>
      <c r="D323" s="102"/>
    </row>
    <row r="324" spans="1:4" ht="12.75">
      <c r="A324" s="102"/>
      <c r="B324" s="102"/>
      <c r="C324" s="102"/>
      <c r="D324" s="102"/>
    </row>
    <row r="325" spans="1:4" ht="12.75">
      <c r="A325" s="102"/>
      <c r="B325" s="102"/>
      <c r="C325" s="102"/>
      <c r="D325" s="102"/>
    </row>
    <row r="326" spans="1:4" ht="12.75">
      <c r="A326" s="102"/>
      <c r="B326" s="102"/>
      <c r="C326" s="102"/>
      <c r="D326" s="102"/>
    </row>
    <row r="327" spans="1:4" ht="12.75">
      <c r="A327" s="102"/>
      <c r="B327" s="102"/>
      <c r="C327" s="102"/>
      <c r="D327" s="102"/>
    </row>
    <row r="328" spans="1:4" ht="12.75">
      <c r="A328" s="102"/>
      <c r="B328" s="102"/>
      <c r="C328" s="102"/>
      <c r="D328" s="102"/>
    </row>
    <row r="329" spans="1:4" ht="12.75">
      <c r="A329" s="102"/>
      <c r="B329" s="102"/>
      <c r="C329" s="102"/>
      <c r="D329" s="102"/>
    </row>
    <row r="330" spans="1:4" ht="12.75">
      <c r="A330" s="102"/>
      <c r="B330" s="102"/>
      <c r="C330" s="102"/>
      <c r="D330" s="102"/>
    </row>
    <row r="331" spans="1:4" ht="12.75">
      <c r="A331" s="102"/>
      <c r="B331" s="102"/>
      <c r="C331" s="102"/>
      <c r="D331" s="102"/>
    </row>
    <row r="332" spans="1:4" ht="12.75">
      <c r="A332" s="102"/>
      <c r="B332" s="102"/>
      <c r="C332" s="102"/>
      <c r="D332" s="102"/>
    </row>
    <row r="333" spans="1:4" ht="12.75">
      <c r="A333" s="102"/>
      <c r="B333" s="102"/>
      <c r="C333" s="102"/>
      <c r="D333" s="102"/>
    </row>
    <row r="334" spans="1:4" ht="12.75">
      <c r="A334" s="102"/>
      <c r="B334" s="102"/>
      <c r="C334" s="102"/>
      <c r="D334" s="102"/>
    </row>
    <row r="335" spans="1:4" ht="12.75">
      <c r="A335" s="102"/>
      <c r="B335" s="102"/>
      <c r="C335" s="102"/>
      <c r="D335" s="102"/>
    </row>
    <row r="336" spans="1:4" ht="12.75">
      <c r="A336" s="102"/>
      <c r="B336" s="102"/>
      <c r="C336" s="102"/>
      <c r="D336" s="102"/>
    </row>
    <row r="337" spans="1:4" ht="12.75">
      <c r="A337" s="102"/>
      <c r="B337" s="102"/>
      <c r="C337" s="102"/>
      <c r="D337" s="102"/>
    </row>
    <row r="338" spans="1:4" ht="12.75">
      <c r="A338" s="102"/>
      <c r="B338" s="102"/>
      <c r="C338" s="102"/>
      <c r="D338" s="102"/>
    </row>
    <row r="339" spans="1:4" ht="12.75">
      <c r="A339" s="102"/>
      <c r="B339" s="102"/>
      <c r="C339" s="102"/>
      <c r="D339" s="102"/>
    </row>
    <row r="340" spans="1:4" ht="12.75">
      <c r="A340" s="102"/>
      <c r="B340" s="102"/>
      <c r="C340" s="102"/>
      <c r="D340" s="102"/>
    </row>
    <row r="341" spans="1:4" ht="12.75">
      <c r="A341" s="102"/>
      <c r="B341" s="102"/>
      <c r="C341" s="102"/>
      <c r="D341" s="102"/>
    </row>
    <row r="342" spans="1:4" ht="12.75">
      <c r="A342" s="102"/>
      <c r="B342" s="102"/>
      <c r="C342" s="102"/>
      <c r="D342" s="102"/>
    </row>
    <row r="343" spans="1:4" ht="12.75">
      <c r="A343" s="102"/>
      <c r="B343" s="102"/>
      <c r="C343" s="102"/>
      <c r="D343" s="102"/>
    </row>
    <row r="344" spans="1:4" ht="12.75">
      <c r="A344" s="102"/>
      <c r="B344" s="102"/>
      <c r="C344" s="102"/>
      <c r="D344" s="102"/>
    </row>
    <row r="345" spans="1:4" ht="12.75">
      <c r="A345" s="102"/>
      <c r="B345" s="102"/>
      <c r="C345" s="102"/>
      <c r="D345" s="102"/>
    </row>
    <row r="346" spans="1:4" ht="12.75">
      <c r="A346" s="102"/>
      <c r="B346" s="102"/>
      <c r="C346" s="102"/>
      <c r="D346" s="102"/>
    </row>
    <row r="347" spans="1:4" ht="12.75">
      <c r="A347" s="102"/>
      <c r="B347" s="102"/>
      <c r="C347" s="102"/>
      <c r="D347" s="102"/>
    </row>
    <row r="348" spans="1:4" ht="12.75">
      <c r="A348" s="102"/>
      <c r="B348" s="102"/>
      <c r="C348" s="102"/>
      <c r="D348" s="102"/>
    </row>
    <row r="349" spans="1:4" ht="12.75">
      <c r="A349" s="102"/>
      <c r="B349" s="102"/>
      <c r="C349" s="102"/>
      <c r="D349" s="102"/>
    </row>
    <row r="350" spans="1:4" ht="12.75">
      <c r="A350" s="102"/>
      <c r="B350" s="102"/>
      <c r="C350" s="102"/>
      <c r="D350" s="102"/>
    </row>
    <row r="351" spans="1:4" ht="12.75">
      <c r="A351" s="102"/>
      <c r="B351" s="102"/>
      <c r="C351" s="102"/>
      <c r="D351" s="102"/>
    </row>
    <row r="352" spans="1:4" ht="12.75">
      <c r="A352" s="102"/>
      <c r="B352" s="102"/>
      <c r="C352" s="102"/>
      <c r="D352" s="102"/>
    </row>
    <row r="353" spans="1:4" ht="12.75">
      <c r="A353" s="102"/>
      <c r="B353" s="102"/>
      <c r="C353" s="102"/>
      <c r="D353" s="102"/>
    </row>
    <row r="354" spans="1:4" ht="12.75">
      <c r="A354" s="102"/>
      <c r="B354" s="102"/>
      <c r="C354" s="102"/>
      <c r="D354" s="102"/>
    </row>
    <row r="355" spans="1:4" ht="12.75">
      <c r="A355" s="102"/>
      <c r="B355" s="102"/>
      <c r="C355" s="102"/>
      <c r="D355" s="102"/>
    </row>
    <row r="356" spans="1:4" ht="12.75">
      <c r="A356" s="102"/>
      <c r="B356" s="102"/>
      <c r="C356" s="102"/>
      <c r="D356" s="102"/>
    </row>
    <row r="357" spans="1:4" ht="12.75">
      <c r="A357" s="102"/>
      <c r="B357" s="102"/>
      <c r="C357" s="102"/>
      <c r="D357" s="102"/>
    </row>
    <row r="358" spans="1:4" ht="12.75">
      <c r="A358" s="102"/>
      <c r="B358" s="102"/>
      <c r="C358" s="102"/>
      <c r="D358" s="102"/>
    </row>
    <row r="359" spans="1:4" ht="12.75">
      <c r="A359" s="102"/>
      <c r="B359" s="102"/>
      <c r="C359" s="102"/>
      <c r="D359" s="102"/>
    </row>
    <row r="360" spans="1:4" ht="12.75">
      <c r="A360" s="102"/>
      <c r="B360" s="102"/>
      <c r="C360" s="102"/>
      <c r="D360" s="102"/>
    </row>
    <row r="361" spans="1:4" ht="12.75">
      <c r="A361" s="102"/>
      <c r="B361" s="102"/>
      <c r="C361" s="102"/>
      <c r="D361" s="102"/>
    </row>
    <row r="362" spans="1:4" ht="12.75">
      <c r="A362" s="102"/>
      <c r="B362" s="102"/>
      <c r="C362" s="102"/>
      <c r="D362" s="102"/>
    </row>
    <row r="363" spans="1:4" ht="12.75">
      <c r="A363" s="102"/>
      <c r="B363" s="102"/>
      <c r="C363" s="102"/>
      <c r="D363" s="102"/>
    </row>
    <row r="364" spans="1:4" ht="12.75">
      <c r="A364" s="102"/>
      <c r="B364" s="102"/>
      <c r="C364" s="102"/>
      <c r="D364" s="102"/>
    </row>
    <row r="365" spans="1:4" ht="12.75">
      <c r="A365" s="102"/>
      <c r="B365" s="102"/>
      <c r="C365" s="102"/>
      <c r="D365" s="102"/>
    </row>
    <row r="366" spans="1:4" ht="12.75">
      <c r="A366" s="102"/>
      <c r="B366" s="102"/>
      <c r="C366" s="102"/>
      <c r="D366" s="102"/>
    </row>
    <row r="367" spans="1:4" ht="12.75">
      <c r="A367" s="102"/>
      <c r="B367" s="102"/>
      <c r="C367" s="102"/>
      <c r="D367" s="102"/>
    </row>
    <row r="368" spans="1:4" ht="12.75">
      <c r="A368" s="102"/>
      <c r="B368" s="102"/>
      <c r="C368" s="102"/>
      <c r="D368" s="102"/>
    </row>
    <row r="369" spans="1:4" ht="12.75">
      <c r="A369" s="102"/>
      <c r="B369" s="102"/>
      <c r="C369" s="102"/>
      <c r="D369" s="102"/>
    </row>
    <row r="370" spans="1:4" ht="12.75">
      <c r="A370" s="102"/>
      <c r="B370" s="102"/>
      <c r="C370" s="102"/>
      <c r="D370" s="102"/>
    </row>
    <row r="371" spans="1:4" ht="12.75">
      <c r="A371" s="102"/>
      <c r="B371" s="102"/>
      <c r="C371" s="102"/>
      <c r="D371" s="102"/>
    </row>
    <row r="372" spans="1:4" ht="12.75">
      <c r="A372" s="102"/>
      <c r="B372" s="102"/>
      <c r="C372" s="102"/>
      <c r="D372" s="102"/>
    </row>
    <row r="373" spans="1:4" ht="12.75">
      <c r="A373" s="102"/>
      <c r="B373" s="102"/>
      <c r="C373" s="102"/>
      <c r="D373" s="102"/>
    </row>
    <row r="374" spans="1:4" ht="12.75">
      <c r="A374" s="102"/>
      <c r="B374" s="102"/>
      <c r="C374" s="102"/>
      <c r="D374" s="102"/>
    </row>
    <row r="375" spans="1:4" ht="12.75">
      <c r="A375" s="102"/>
      <c r="B375" s="102"/>
      <c r="C375" s="102"/>
      <c r="D375" s="102"/>
    </row>
    <row r="376" spans="1:4" ht="12.75">
      <c r="A376" s="102"/>
      <c r="B376" s="102"/>
      <c r="C376" s="102"/>
      <c r="D376" s="102"/>
    </row>
    <row r="377" spans="1:4" ht="12.75">
      <c r="A377" s="102"/>
      <c r="B377" s="102"/>
      <c r="C377" s="102"/>
      <c r="D377" s="102"/>
    </row>
    <row r="378" spans="1:4" ht="12.75">
      <c r="A378" s="102"/>
      <c r="B378" s="102"/>
      <c r="C378" s="102"/>
      <c r="D378" s="102"/>
    </row>
    <row r="379" spans="1:4" ht="12.75">
      <c r="A379" s="102"/>
      <c r="B379" s="102"/>
      <c r="C379" s="102"/>
      <c r="D379" s="102"/>
    </row>
    <row r="380" spans="1:4" ht="12.75">
      <c r="A380" s="102"/>
      <c r="B380" s="102"/>
      <c r="C380" s="102"/>
      <c r="D380" s="102"/>
    </row>
    <row r="381" spans="1:4" ht="12.75">
      <c r="A381" s="102"/>
      <c r="B381" s="102"/>
      <c r="C381" s="102"/>
      <c r="D381" s="102"/>
    </row>
    <row r="382" spans="1:4" ht="12.75">
      <c r="A382" s="102"/>
      <c r="B382" s="102"/>
      <c r="C382" s="102"/>
      <c r="D382" s="102"/>
    </row>
    <row r="383" spans="1:4" ht="12.75">
      <c r="A383" s="102"/>
      <c r="B383" s="102"/>
      <c r="C383" s="102"/>
      <c r="D383" s="102"/>
    </row>
    <row r="384" spans="1:4" ht="12.75">
      <c r="A384" s="102"/>
      <c r="B384" s="102"/>
      <c r="C384" s="102"/>
      <c r="D384" s="102"/>
    </row>
    <row r="385" spans="1:4" ht="12.75">
      <c r="A385" s="102"/>
      <c r="B385" s="102"/>
      <c r="C385" s="102"/>
      <c r="D385" s="102"/>
    </row>
    <row r="386" spans="1:4" ht="12.75">
      <c r="A386" s="102"/>
      <c r="B386" s="102"/>
      <c r="C386" s="102"/>
      <c r="D386" s="102"/>
    </row>
    <row r="387" spans="1:4" ht="12.75">
      <c r="A387" s="102"/>
      <c r="B387" s="102"/>
      <c r="C387" s="102"/>
      <c r="D387" s="102"/>
    </row>
    <row r="388" spans="1:4" ht="12.75">
      <c r="A388" s="102"/>
      <c r="B388" s="102"/>
      <c r="C388" s="102"/>
      <c r="D388" s="102"/>
    </row>
    <row r="389" spans="1:4" ht="12.75">
      <c r="A389" s="102"/>
      <c r="B389" s="102"/>
      <c r="C389" s="102"/>
      <c r="D389" s="102"/>
    </row>
    <row r="390" spans="1:4" ht="12.75">
      <c r="A390" s="102"/>
      <c r="B390" s="102"/>
      <c r="C390" s="102"/>
      <c r="D390" s="102"/>
    </row>
    <row r="391" spans="1:4" ht="12.75">
      <c r="A391" s="102"/>
      <c r="B391" s="102"/>
      <c r="C391" s="102"/>
      <c r="D391" s="102"/>
    </row>
    <row r="392" spans="1:4" ht="12.75">
      <c r="A392" s="102"/>
      <c r="B392" s="102"/>
      <c r="C392" s="102"/>
      <c r="D392" s="102"/>
    </row>
    <row r="393" spans="1:4" ht="12.75">
      <c r="A393" s="102"/>
      <c r="B393" s="102"/>
      <c r="C393" s="102"/>
      <c r="D393" s="102"/>
    </row>
    <row r="394" spans="1:4" ht="12.75">
      <c r="A394" s="102"/>
      <c r="B394" s="102"/>
      <c r="C394" s="102"/>
      <c r="D394" s="102"/>
    </row>
    <row r="395" spans="1:4" ht="12.75">
      <c r="A395" s="102"/>
      <c r="B395" s="102"/>
      <c r="C395" s="102"/>
      <c r="D395" s="102"/>
    </row>
    <row r="396" spans="1:4" ht="12.75">
      <c r="A396" s="102"/>
      <c r="B396" s="102"/>
      <c r="C396" s="102"/>
      <c r="D396" s="102"/>
    </row>
    <row r="397" spans="1:4" ht="12.75">
      <c r="A397" s="102"/>
      <c r="B397" s="102"/>
      <c r="C397" s="102"/>
      <c r="D397" s="102"/>
    </row>
    <row r="398" spans="1:4" ht="12.75">
      <c r="A398" s="102"/>
      <c r="B398" s="102"/>
      <c r="C398" s="102"/>
      <c r="D398" s="102"/>
    </row>
    <row r="399" spans="1:4" ht="12.75">
      <c r="A399" s="102"/>
      <c r="B399" s="102"/>
      <c r="C399" s="102"/>
      <c r="D399" s="102"/>
    </row>
    <row r="400" spans="1:4" ht="12.75">
      <c r="A400" s="102"/>
      <c r="B400" s="102"/>
      <c r="C400" s="102"/>
      <c r="D400" s="102"/>
    </row>
    <row r="401" spans="1:4" ht="12.75">
      <c r="A401" s="102"/>
      <c r="B401" s="102"/>
      <c r="C401" s="102"/>
      <c r="D401" s="102"/>
    </row>
    <row r="402" spans="1:4" ht="12.75">
      <c r="A402" s="102"/>
      <c r="B402" s="102"/>
      <c r="C402" s="102"/>
      <c r="D402" s="102"/>
    </row>
    <row r="403" spans="1:4" ht="12.75">
      <c r="A403" s="102"/>
      <c r="B403" s="102"/>
      <c r="C403" s="102"/>
      <c r="D403" s="102"/>
    </row>
    <row r="404" spans="1:4" ht="12.75">
      <c r="A404" s="102"/>
      <c r="B404" s="102"/>
      <c r="C404" s="102"/>
      <c r="D404" s="102"/>
    </row>
    <row r="405" spans="1:4" ht="12.75">
      <c r="A405" s="102"/>
      <c r="B405" s="102"/>
      <c r="C405" s="102"/>
      <c r="D405" s="102"/>
    </row>
    <row r="406" spans="1:4" ht="12.75">
      <c r="A406" s="102"/>
      <c r="B406" s="102"/>
      <c r="C406" s="102"/>
      <c r="D406" s="102"/>
    </row>
    <row r="407" spans="1:4" ht="12.75">
      <c r="A407" s="102"/>
      <c r="B407" s="102"/>
      <c r="C407" s="102"/>
      <c r="D407" s="102"/>
    </row>
    <row r="408" spans="1:4" ht="12.75">
      <c r="A408" s="102"/>
      <c r="B408" s="102"/>
      <c r="C408" s="102"/>
      <c r="D408" s="102"/>
    </row>
    <row r="409" spans="1:4" ht="12.75">
      <c r="A409" s="102"/>
      <c r="B409" s="102"/>
      <c r="C409" s="102"/>
      <c r="D409" s="102"/>
    </row>
    <row r="410" spans="1:4" ht="12.75">
      <c r="A410" s="102"/>
      <c r="B410" s="102"/>
      <c r="C410" s="102"/>
      <c r="D410" s="102"/>
    </row>
    <row r="411" spans="1:4" ht="12.75">
      <c r="A411" s="102"/>
      <c r="B411" s="102"/>
      <c r="C411" s="102"/>
      <c r="D411" s="102"/>
    </row>
    <row r="412" spans="1:4" ht="12.75">
      <c r="A412" s="102"/>
      <c r="B412" s="102"/>
      <c r="C412" s="102"/>
      <c r="D412" s="102"/>
    </row>
    <row r="413" spans="1:4" ht="12.75">
      <c r="A413" s="102"/>
      <c r="B413" s="102"/>
      <c r="C413" s="102"/>
      <c r="D413" s="102"/>
    </row>
    <row r="414" spans="1:4" ht="12.75">
      <c r="A414" s="102"/>
      <c r="B414" s="102"/>
      <c r="C414" s="102"/>
      <c r="D414" s="102"/>
    </row>
    <row r="415" spans="1:4" ht="12.75">
      <c r="A415" s="102"/>
      <c r="B415" s="102"/>
      <c r="C415" s="102"/>
      <c r="D415" s="102"/>
    </row>
    <row r="416" spans="1:4" ht="12.75">
      <c r="A416" s="102"/>
      <c r="B416" s="102"/>
      <c r="C416" s="102"/>
      <c r="D416" s="102"/>
    </row>
    <row r="417" spans="1:4" ht="12.75">
      <c r="A417" s="102"/>
      <c r="B417" s="102"/>
      <c r="C417" s="102"/>
      <c r="D417" s="102"/>
    </row>
    <row r="418" spans="1:4" ht="12.75">
      <c r="A418" s="102"/>
      <c r="B418" s="102"/>
      <c r="C418" s="102"/>
      <c r="D418" s="102"/>
    </row>
    <row r="419" spans="1:4" ht="12.75">
      <c r="A419" s="102"/>
      <c r="B419" s="102"/>
      <c r="C419" s="102"/>
      <c r="D419" s="102"/>
    </row>
    <row r="420" spans="1:4" ht="12.75">
      <c r="A420" s="102"/>
      <c r="B420" s="102"/>
      <c r="C420" s="102"/>
      <c r="D420" s="102"/>
    </row>
    <row r="421" spans="1:4" ht="12.75">
      <c r="A421" s="102"/>
      <c r="B421" s="102"/>
      <c r="C421" s="102"/>
      <c r="D421" s="102"/>
    </row>
    <row r="422" spans="1:4" ht="12.75">
      <c r="A422" s="102"/>
      <c r="B422" s="102"/>
      <c r="C422" s="102"/>
      <c r="D422" s="102"/>
    </row>
    <row r="423" spans="1:4" ht="12.75">
      <c r="A423" s="102"/>
      <c r="B423" s="102"/>
      <c r="C423" s="102"/>
      <c r="D423" s="102"/>
    </row>
    <row r="424" spans="1:4" ht="12.75">
      <c r="A424" s="102"/>
      <c r="B424" s="102"/>
      <c r="C424" s="102"/>
      <c r="D424" s="102"/>
    </row>
    <row r="425" spans="1:4" ht="12.75">
      <c r="A425" s="102"/>
      <c r="B425" s="102"/>
      <c r="C425" s="102"/>
      <c r="D425" s="102"/>
    </row>
    <row r="426" spans="1:4" ht="12.75">
      <c r="A426" s="102"/>
      <c r="B426" s="102"/>
      <c r="C426" s="102"/>
      <c r="D426" s="102"/>
    </row>
    <row r="427" spans="1:4" ht="12.75">
      <c r="A427" s="102"/>
      <c r="B427" s="102"/>
      <c r="C427" s="102"/>
      <c r="D427" s="102"/>
    </row>
    <row r="428" spans="1:4" ht="12.75">
      <c r="A428" s="102"/>
      <c r="B428" s="102"/>
      <c r="C428" s="102"/>
      <c r="D428" s="102"/>
    </row>
    <row r="429" spans="1:4" ht="12.75">
      <c r="A429" s="102"/>
      <c r="B429" s="102"/>
      <c r="C429" s="102"/>
      <c r="D429" s="102"/>
    </row>
    <row r="430" spans="1:4" ht="12.75">
      <c r="A430" s="102"/>
      <c r="B430" s="102"/>
      <c r="C430" s="102"/>
      <c r="D430" s="102"/>
    </row>
    <row r="431" spans="1:4" ht="12.75">
      <c r="A431" s="102"/>
      <c r="B431" s="102"/>
      <c r="C431" s="102"/>
      <c r="D431" s="102"/>
    </row>
    <row r="432" spans="1:4" ht="12.75">
      <c r="A432" s="102"/>
      <c r="B432" s="102"/>
      <c r="C432" s="102"/>
      <c r="D432" s="102"/>
    </row>
    <row r="433" spans="1:4" ht="12.75">
      <c r="A433" s="102"/>
      <c r="B433" s="102"/>
      <c r="C433" s="102"/>
      <c r="D433" s="102"/>
    </row>
    <row r="434" spans="1:4" ht="12.75">
      <c r="A434" s="102"/>
      <c r="B434" s="102"/>
      <c r="C434" s="102"/>
      <c r="D434" s="102"/>
    </row>
    <row r="435" spans="1:4" ht="12.75">
      <c r="A435" s="102"/>
      <c r="B435" s="102"/>
      <c r="C435" s="102"/>
      <c r="D435" s="102"/>
    </row>
    <row r="436" spans="1:4" ht="12.75">
      <c r="A436" s="102"/>
      <c r="B436" s="102"/>
      <c r="C436" s="102"/>
      <c r="D436" s="102"/>
    </row>
    <row r="437" spans="1:4" ht="12.75">
      <c r="A437" s="102"/>
      <c r="B437" s="102"/>
      <c r="C437" s="102"/>
      <c r="D437" s="102"/>
    </row>
    <row r="438" spans="1:4" ht="12.75">
      <c r="A438" s="102"/>
      <c r="B438" s="102"/>
      <c r="C438" s="102"/>
      <c r="D438" s="102"/>
    </row>
    <row r="439" spans="1:4" ht="12.75">
      <c r="A439" s="102"/>
      <c r="B439" s="102"/>
      <c r="C439" s="102"/>
      <c r="D439" s="102"/>
    </row>
    <row r="440" spans="1:4" ht="12.75">
      <c r="A440" s="102"/>
      <c r="B440" s="102"/>
      <c r="C440" s="102"/>
      <c r="D440" s="102"/>
    </row>
    <row r="441" spans="1:4" ht="12.75">
      <c r="A441" s="102"/>
      <c r="B441" s="102"/>
      <c r="C441" s="102"/>
      <c r="D441" s="102"/>
    </row>
    <row r="442" spans="1:4" ht="12.75">
      <c r="A442" s="102"/>
      <c r="B442" s="102"/>
      <c r="C442" s="102"/>
      <c r="D442" s="102"/>
    </row>
    <row r="443" spans="1:4" ht="12.75">
      <c r="A443" s="102"/>
      <c r="B443" s="102"/>
      <c r="C443" s="102"/>
      <c r="D443" s="102"/>
    </row>
    <row r="444" spans="1:4" ht="12.75">
      <c r="A444" s="102"/>
      <c r="B444" s="102"/>
      <c r="C444" s="102"/>
      <c r="D444" s="102"/>
    </row>
    <row r="445" spans="1:4" ht="12.75">
      <c r="A445" s="102"/>
      <c r="B445" s="102"/>
      <c r="C445" s="102"/>
      <c r="D445" s="102"/>
    </row>
    <row r="446" spans="1:4" ht="12.75">
      <c r="A446" s="102"/>
      <c r="B446" s="102"/>
      <c r="C446" s="102"/>
      <c r="D446" s="102"/>
    </row>
    <row r="447" spans="1:4" ht="12.75">
      <c r="A447" s="102"/>
      <c r="B447" s="102"/>
      <c r="C447" s="102"/>
      <c r="D447" s="102"/>
    </row>
    <row r="448" spans="1:4" ht="12.75">
      <c r="A448" s="102"/>
      <c r="B448" s="102"/>
      <c r="C448" s="102"/>
      <c r="D448" s="102"/>
    </row>
    <row r="449" spans="1:4" ht="12.75">
      <c r="A449" s="102"/>
      <c r="B449" s="102"/>
      <c r="C449" s="102"/>
      <c r="D449" s="102"/>
    </row>
    <row r="450" spans="1:4" ht="12.75">
      <c r="A450" s="102"/>
      <c r="B450" s="102"/>
      <c r="C450" s="102"/>
      <c r="D450" s="102"/>
    </row>
    <row r="451" spans="1:4" ht="12.75">
      <c r="A451" s="102"/>
      <c r="B451" s="102"/>
      <c r="C451" s="102"/>
      <c r="D451" s="102"/>
    </row>
    <row r="452" spans="1:4" ht="12.75">
      <c r="A452" s="102"/>
      <c r="B452" s="102"/>
      <c r="C452" s="102"/>
      <c r="D452" s="102"/>
    </row>
    <row r="453" spans="1:4" ht="12.75">
      <c r="A453" s="102"/>
      <c r="B453" s="102"/>
      <c r="C453" s="102"/>
      <c r="D453" s="102"/>
    </row>
    <row r="454" spans="1:4" ht="12.75">
      <c r="A454" s="102"/>
      <c r="B454" s="102"/>
      <c r="C454" s="102"/>
      <c r="D454" s="102"/>
    </row>
    <row r="455" spans="1:4" ht="12.75">
      <c r="A455" s="102"/>
      <c r="B455" s="102"/>
      <c r="C455" s="102"/>
      <c r="D455" s="102"/>
    </row>
    <row r="456" spans="1:4" ht="12.75">
      <c r="A456" s="102"/>
      <c r="B456" s="102"/>
      <c r="C456" s="102"/>
      <c r="D456" s="102"/>
    </row>
    <row r="457" spans="1:4" ht="12.75">
      <c r="A457" s="102"/>
      <c r="B457" s="102"/>
      <c r="C457" s="102"/>
      <c r="D457" s="102"/>
    </row>
    <row r="458" spans="1:4" ht="12.75">
      <c r="A458" s="102"/>
      <c r="B458" s="102"/>
      <c r="C458" s="102"/>
      <c r="D458" s="102"/>
    </row>
    <row r="459" spans="1:4" ht="12.75">
      <c r="A459" s="102"/>
      <c r="B459" s="102"/>
      <c r="C459" s="102"/>
      <c r="D459" s="102"/>
    </row>
    <row r="460" spans="1:4" ht="12.75">
      <c r="A460" s="102"/>
      <c r="B460" s="102"/>
      <c r="C460" s="102"/>
      <c r="D460" s="102"/>
    </row>
    <row r="461" spans="1:4" ht="12.75">
      <c r="A461" s="102"/>
      <c r="B461" s="102"/>
      <c r="C461" s="102"/>
      <c r="D461" s="102"/>
    </row>
    <row r="462" spans="1:4" ht="12.75">
      <c r="A462" s="102"/>
      <c r="B462" s="102"/>
      <c r="C462" s="102"/>
      <c r="D462" s="102"/>
    </row>
    <row r="463" spans="1:4" ht="12.75">
      <c r="A463" s="102"/>
      <c r="B463" s="102"/>
      <c r="C463" s="102"/>
      <c r="D463" s="102"/>
    </row>
    <row r="464" spans="1:4" ht="12.75">
      <c r="A464" s="102"/>
      <c r="B464" s="102"/>
      <c r="C464" s="102"/>
      <c r="D464" s="102"/>
    </row>
    <row r="465" spans="1:4" ht="12.75">
      <c r="A465" s="102"/>
      <c r="B465" s="102"/>
      <c r="C465" s="102"/>
      <c r="D465" s="102"/>
    </row>
    <row r="466" spans="1:4" ht="12.75">
      <c r="A466" s="102"/>
      <c r="B466" s="102"/>
      <c r="C466" s="102"/>
      <c r="D466" s="102"/>
    </row>
    <row r="467" spans="1:4" ht="12.75">
      <c r="A467" s="102"/>
      <c r="B467" s="102"/>
      <c r="C467" s="102"/>
      <c r="D467" s="102"/>
    </row>
    <row r="468" spans="1:4" ht="12.75">
      <c r="A468" s="102"/>
      <c r="B468" s="102"/>
      <c r="C468" s="102"/>
      <c r="D468" s="102"/>
    </row>
    <row r="469" spans="1:4" ht="12.75">
      <c r="A469" s="102"/>
      <c r="B469" s="102"/>
      <c r="C469" s="102"/>
      <c r="D469" s="102"/>
    </row>
    <row r="470" spans="1:4" ht="12.75">
      <c r="A470" s="102"/>
      <c r="B470" s="102"/>
      <c r="C470" s="102"/>
      <c r="D470" s="102"/>
    </row>
    <row r="471" spans="1:4" ht="12.75">
      <c r="A471" s="102"/>
      <c r="B471" s="102"/>
      <c r="C471" s="102"/>
      <c r="D471" s="102"/>
    </row>
    <row r="472" spans="1:4" ht="12.75">
      <c r="A472" s="102"/>
      <c r="B472" s="102"/>
      <c r="C472" s="102"/>
      <c r="D472" s="102"/>
    </row>
    <row r="473" spans="1:4" ht="12.75">
      <c r="A473" s="102"/>
      <c r="B473" s="102"/>
      <c r="C473" s="102"/>
      <c r="D473" s="102"/>
    </row>
    <row r="474" spans="1:4" ht="12.75">
      <c r="A474" s="102"/>
      <c r="B474" s="102"/>
      <c r="C474" s="102"/>
      <c r="D474" s="102"/>
    </row>
    <row r="475" spans="1:4" ht="12.75">
      <c r="A475" s="102"/>
      <c r="B475" s="102"/>
      <c r="C475" s="102"/>
      <c r="D475" s="102"/>
    </row>
    <row r="476" spans="1:4" ht="12.75">
      <c r="A476" s="102"/>
      <c r="B476" s="102"/>
      <c r="C476" s="102"/>
      <c r="D476" s="102"/>
    </row>
    <row r="477" spans="1:4" ht="12.75">
      <c r="A477" s="102"/>
      <c r="B477" s="102"/>
      <c r="C477" s="102"/>
      <c r="D477" s="102"/>
    </row>
    <row r="478" spans="1:4" ht="12.75">
      <c r="A478" s="102"/>
      <c r="B478" s="102"/>
      <c r="C478" s="102"/>
      <c r="D478" s="102"/>
    </row>
    <row r="479" spans="1:4" ht="12.75">
      <c r="A479" s="102"/>
      <c r="B479" s="102"/>
      <c r="C479" s="102"/>
      <c r="D479" s="102"/>
    </row>
    <row r="480" spans="1:4" ht="12.75">
      <c r="A480" s="102"/>
      <c r="B480" s="102"/>
      <c r="C480" s="102"/>
      <c r="D480" s="102"/>
    </row>
    <row r="481" spans="1:4" ht="12.75">
      <c r="A481" s="102"/>
      <c r="B481" s="102"/>
      <c r="C481" s="102"/>
      <c r="D481" s="102"/>
    </row>
    <row r="482" spans="1:4" ht="12.75">
      <c r="A482" s="102"/>
      <c r="B482" s="102"/>
      <c r="C482" s="102"/>
      <c r="D482" s="102"/>
    </row>
    <row r="483" spans="1:4" ht="12.75">
      <c r="A483" s="102"/>
      <c r="B483" s="102"/>
      <c r="C483" s="102"/>
      <c r="D483" s="102"/>
    </row>
    <row r="484" spans="1:4" ht="12.75">
      <c r="A484" s="102"/>
      <c r="B484" s="102"/>
      <c r="C484" s="102"/>
      <c r="D484" s="102"/>
    </row>
    <row r="485" spans="1:4" ht="12.75">
      <c r="A485" s="102"/>
      <c r="B485" s="102"/>
      <c r="C485" s="102"/>
      <c r="D485" s="102"/>
    </row>
    <row r="486" spans="1:4" ht="12.75">
      <c r="A486" s="102"/>
      <c r="B486" s="102"/>
      <c r="C486" s="102"/>
      <c r="D486" s="102"/>
    </row>
    <row r="487" spans="1:4" ht="12.75">
      <c r="A487" s="102"/>
      <c r="B487" s="102"/>
      <c r="C487" s="102"/>
      <c r="D487" s="102"/>
    </row>
    <row r="488" spans="1:4" ht="12.75">
      <c r="A488" s="102"/>
      <c r="B488" s="102"/>
      <c r="C488" s="102"/>
      <c r="D488" s="102"/>
    </row>
    <row r="489" spans="1:4" ht="12.75">
      <c r="A489" s="102"/>
      <c r="B489" s="102"/>
      <c r="C489" s="102"/>
      <c r="D489" s="102"/>
    </row>
    <row r="490" spans="1:4" ht="12.75">
      <c r="A490" s="102"/>
      <c r="B490" s="102"/>
      <c r="C490" s="102"/>
      <c r="D490" s="102"/>
    </row>
    <row r="491" spans="1:4" ht="12.75">
      <c r="A491" s="102"/>
      <c r="B491" s="102"/>
      <c r="C491" s="102"/>
      <c r="D491" s="102"/>
    </row>
    <row r="492" spans="1:4" ht="12.75">
      <c r="A492" s="102"/>
      <c r="B492" s="102"/>
      <c r="C492" s="102"/>
      <c r="D492" s="102"/>
    </row>
    <row r="493" spans="1:4" ht="12.75">
      <c r="A493" s="102"/>
      <c r="B493" s="102"/>
      <c r="C493" s="102"/>
      <c r="D493" s="102"/>
    </row>
    <row r="494" spans="1:4" ht="12.75">
      <c r="A494" s="102"/>
      <c r="B494" s="102"/>
      <c r="C494" s="102"/>
      <c r="D494" s="102"/>
    </row>
    <row r="495" spans="1:4" ht="12.75">
      <c r="A495" s="102"/>
      <c r="B495" s="102"/>
      <c r="C495" s="102"/>
      <c r="D495" s="102"/>
    </row>
    <row r="496" spans="1:4" ht="12.75">
      <c r="A496" s="102"/>
      <c r="B496" s="102"/>
      <c r="C496" s="102"/>
      <c r="D496" s="102"/>
    </row>
    <row r="497" spans="1:4" ht="12.75">
      <c r="A497" s="102"/>
      <c r="B497" s="102"/>
      <c r="C497" s="102"/>
      <c r="D497" s="102"/>
    </row>
    <row r="498" spans="1:4" ht="12.75">
      <c r="A498" s="102"/>
      <c r="B498" s="102"/>
      <c r="C498" s="102"/>
      <c r="D498" s="102"/>
    </row>
    <row r="499" spans="1:4" ht="12.75">
      <c r="A499" s="102"/>
      <c r="B499" s="102"/>
      <c r="C499" s="102"/>
      <c r="D499" s="102"/>
    </row>
    <row r="500" spans="1:4" ht="12.75">
      <c r="A500" s="102"/>
      <c r="B500" s="102"/>
      <c r="C500" s="102"/>
      <c r="D500" s="102"/>
    </row>
    <row r="501" spans="1:4" ht="12.75">
      <c r="A501" s="102"/>
      <c r="B501" s="102"/>
      <c r="C501" s="102"/>
      <c r="D501" s="102"/>
    </row>
    <row r="502" spans="1:4" ht="12.75">
      <c r="A502" s="102"/>
      <c r="B502" s="102"/>
      <c r="C502" s="102"/>
      <c r="D502" s="102"/>
    </row>
    <row r="503" spans="1:4" ht="12.75">
      <c r="A503" s="102"/>
      <c r="B503" s="102"/>
      <c r="C503" s="102"/>
      <c r="D503" s="102"/>
    </row>
    <row r="504" spans="1:4" ht="12.75">
      <c r="A504" s="102"/>
      <c r="B504" s="102"/>
      <c r="C504" s="102"/>
      <c r="D504" s="102"/>
    </row>
    <row r="505" spans="1:4" ht="12.75">
      <c r="A505" s="102"/>
      <c r="B505" s="102"/>
      <c r="C505" s="102"/>
      <c r="D505" s="102"/>
    </row>
    <row r="506" spans="1:4" ht="12.75">
      <c r="A506" s="102"/>
      <c r="B506" s="102"/>
      <c r="C506" s="102"/>
      <c r="D506" s="102"/>
    </row>
    <row r="507" spans="1:4" ht="12.75">
      <c r="A507" s="102"/>
      <c r="B507" s="102"/>
      <c r="C507" s="102"/>
      <c r="D507" s="102"/>
    </row>
    <row r="508" spans="1:4" ht="12.75">
      <c r="A508" s="102"/>
      <c r="B508" s="102"/>
      <c r="C508" s="102"/>
      <c r="D508" s="102"/>
    </row>
    <row r="509" spans="1:4" ht="12.75">
      <c r="A509" s="102"/>
      <c r="B509" s="102"/>
      <c r="C509" s="102"/>
      <c r="D509" s="102"/>
    </row>
    <row r="510" spans="1:4" ht="12.75">
      <c r="A510" s="102"/>
      <c r="B510" s="102"/>
      <c r="C510" s="102"/>
      <c r="D510" s="102"/>
    </row>
    <row r="511" spans="1:4" ht="12.75">
      <c r="A511" s="102"/>
      <c r="B511" s="102"/>
      <c r="C511" s="102"/>
      <c r="D511" s="102"/>
    </row>
    <row r="512" spans="1:4" ht="12.75">
      <c r="A512" s="102"/>
      <c r="B512" s="102"/>
      <c r="C512" s="102"/>
      <c r="D512" s="102"/>
    </row>
    <row r="513" spans="1:4" ht="12.75">
      <c r="A513" s="102"/>
      <c r="B513" s="102"/>
      <c r="C513" s="102"/>
      <c r="D513" s="102"/>
    </row>
    <row r="514" spans="1:4" ht="12.75">
      <c r="A514" s="102"/>
      <c r="B514" s="102"/>
      <c r="C514" s="102"/>
      <c r="D514" s="102"/>
    </row>
    <row r="515" spans="1:4" ht="12.75">
      <c r="A515" s="102"/>
      <c r="B515" s="102"/>
      <c r="C515" s="102"/>
      <c r="D515" s="102"/>
    </row>
    <row r="516" spans="1:4" ht="12.75">
      <c r="A516" s="102"/>
      <c r="B516" s="102"/>
      <c r="C516" s="102"/>
      <c r="D516" s="102"/>
    </row>
    <row r="517" spans="1:4" ht="12.75">
      <c r="A517" s="102"/>
      <c r="B517" s="102"/>
      <c r="C517" s="102"/>
      <c r="D517" s="102"/>
    </row>
    <row r="518" spans="1:4" ht="12.75">
      <c r="A518" s="102"/>
      <c r="B518" s="102"/>
      <c r="C518" s="102"/>
      <c r="D518" s="102"/>
    </row>
    <row r="519" spans="1:4" ht="12.75">
      <c r="A519" s="102"/>
      <c r="B519" s="102"/>
      <c r="C519" s="102"/>
      <c r="D519" s="102"/>
    </row>
    <row r="520" spans="1:4" ht="12.75">
      <c r="A520" s="102"/>
      <c r="B520" s="102"/>
      <c r="C520" s="102"/>
      <c r="D520" s="102"/>
    </row>
    <row r="521" spans="1:4" ht="12.75">
      <c r="A521" s="102"/>
      <c r="B521" s="102"/>
      <c r="C521" s="102"/>
      <c r="D521" s="102"/>
    </row>
    <row r="522" spans="1:4" ht="12.75">
      <c r="A522" s="102"/>
      <c r="B522" s="102"/>
      <c r="C522" s="102"/>
      <c r="D522" s="102"/>
    </row>
    <row r="523" spans="1:4" ht="12.75">
      <c r="A523" s="102"/>
      <c r="B523" s="102"/>
      <c r="C523" s="102"/>
      <c r="D523" s="102"/>
    </row>
    <row r="524" spans="1:4" ht="12.75">
      <c r="A524" s="102"/>
      <c r="B524" s="102"/>
      <c r="C524" s="102"/>
      <c r="D524" s="102"/>
    </row>
    <row r="525" spans="1:4" ht="12.75">
      <c r="A525" s="102"/>
      <c r="B525" s="102"/>
      <c r="C525" s="102"/>
      <c r="D525" s="102"/>
    </row>
    <row r="526" spans="1:4" ht="12.75">
      <c r="A526" s="102"/>
      <c r="B526" s="102"/>
      <c r="C526" s="102"/>
      <c r="D526" s="102"/>
    </row>
    <row r="527" spans="1:4" ht="12.75">
      <c r="A527" s="102"/>
      <c r="B527" s="102"/>
      <c r="C527" s="102"/>
      <c r="D527" s="102"/>
    </row>
    <row r="528" spans="1:4" ht="12.75">
      <c r="A528" s="102"/>
      <c r="B528" s="102"/>
      <c r="C528" s="102"/>
      <c r="D528" s="102"/>
    </row>
    <row r="529" spans="1:4" ht="12.75">
      <c r="A529" s="102"/>
      <c r="B529" s="102"/>
      <c r="C529" s="102"/>
      <c r="D529" s="102"/>
    </row>
    <row r="530" spans="1:4" ht="12.75">
      <c r="A530" s="102"/>
      <c r="B530" s="102"/>
      <c r="C530" s="102"/>
      <c r="D530" s="102"/>
    </row>
    <row r="531" spans="1:4" ht="12.75">
      <c r="A531" s="102"/>
      <c r="B531" s="102"/>
      <c r="C531" s="102"/>
      <c r="D531" s="102"/>
    </row>
    <row r="532" spans="1:4" ht="12.75">
      <c r="A532" s="102"/>
      <c r="B532" s="102"/>
      <c r="C532" s="102"/>
      <c r="D532" s="102"/>
    </row>
    <row r="533" spans="1:4" ht="12.75">
      <c r="A533" s="102"/>
      <c r="B533" s="102"/>
      <c r="C533" s="102"/>
      <c r="D533" s="102"/>
    </row>
    <row r="534" spans="1:4" ht="12.75">
      <c r="A534" s="102"/>
      <c r="B534" s="102"/>
      <c r="C534" s="102"/>
      <c r="D534" s="102"/>
    </row>
    <row r="535" spans="1:4" ht="12.75">
      <c r="A535" s="102"/>
      <c r="B535" s="102"/>
      <c r="C535" s="102"/>
      <c r="D535" s="102"/>
    </row>
    <row r="536" spans="1:4" ht="12.75">
      <c r="A536" s="102"/>
      <c r="B536" s="102"/>
      <c r="C536" s="102"/>
      <c r="D536" s="102"/>
    </row>
    <row r="537" spans="1:4" ht="12.75">
      <c r="A537" s="102"/>
      <c r="B537" s="102"/>
      <c r="C537" s="102"/>
      <c r="D537" s="102"/>
    </row>
    <row r="538" spans="1:4" ht="12.75">
      <c r="A538" s="102"/>
      <c r="B538" s="102"/>
      <c r="C538" s="102"/>
      <c r="D538" s="102"/>
    </row>
    <row r="539" spans="1:4" ht="12.75">
      <c r="A539" s="102"/>
      <c r="B539" s="102"/>
      <c r="C539" s="102"/>
      <c r="D539" s="102"/>
    </row>
    <row r="540" spans="1:4" ht="12.75">
      <c r="A540" s="102"/>
      <c r="B540" s="102"/>
      <c r="C540" s="102"/>
      <c r="D540" s="102"/>
    </row>
    <row r="541" spans="1:4" ht="12.75">
      <c r="A541" s="102"/>
      <c r="B541" s="102"/>
      <c r="C541" s="102"/>
      <c r="D541" s="102"/>
    </row>
    <row r="542" spans="1:4" ht="12.75">
      <c r="A542" s="102"/>
      <c r="B542" s="102"/>
      <c r="C542" s="102"/>
      <c r="D542" s="102"/>
    </row>
    <row r="543" spans="1:4" ht="12.75">
      <c r="A543" s="102"/>
      <c r="B543" s="102"/>
      <c r="C543" s="102"/>
      <c r="D543" s="102"/>
    </row>
    <row r="544" spans="1:4" ht="12.75">
      <c r="A544" s="102"/>
      <c r="B544" s="102"/>
      <c r="C544" s="102"/>
      <c r="D544" s="102"/>
    </row>
    <row r="545" spans="1:4" ht="12.75">
      <c r="A545" s="102"/>
      <c r="B545" s="102"/>
      <c r="C545" s="102"/>
      <c r="D545" s="102"/>
    </row>
    <row r="546" spans="1:4" ht="12.75">
      <c r="A546" s="102"/>
      <c r="B546" s="102"/>
      <c r="C546" s="102"/>
      <c r="D546" s="102"/>
    </row>
    <row r="547" spans="1:4" ht="12.75">
      <c r="A547" s="102"/>
      <c r="B547" s="102"/>
      <c r="C547" s="102"/>
      <c r="D547" s="102"/>
    </row>
    <row r="548" spans="1:4" ht="12.75">
      <c r="A548" s="102"/>
      <c r="B548" s="102"/>
      <c r="C548" s="102"/>
      <c r="D548" s="102"/>
    </row>
    <row r="549" spans="1:4" ht="12.75">
      <c r="A549" s="102"/>
      <c r="B549" s="102"/>
      <c r="C549" s="102"/>
      <c r="D549" s="102"/>
    </row>
    <row r="550" spans="1:4" ht="12.75">
      <c r="A550" s="102"/>
      <c r="B550" s="102"/>
      <c r="C550" s="102"/>
      <c r="D550" s="102"/>
    </row>
    <row r="551" spans="1:4" ht="12.75">
      <c r="A551" s="102"/>
      <c r="B551" s="102"/>
      <c r="C551" s="102"/>
      <c r="D551" s="102"/>
    </row>
    <row r="552" spans="1:4" ht="12.75">
      <c r="A552" s="102"/>
      <c r="B552" s="102"/>
      <c r="C552" s="102"/>
      <c r="D552" s="102"/>
    </row>
    <row r="553" spans="1:4" ht="12.75">
      <c r="A553" s="102"/>
      <c r="B553" s="102"/>
      <c r="C553" s="102"/>
      <c r="D553" s="102"/>
    </row>
    <row r="554" spans="1:4" ht="12.75">
      <c r="A554" s="102"/>
      <c r="B554" s="102"/>
      <c r="C554" s="102"/>
      <c r="D554" s="102"/>
    </row>
    <row r="555" spans="1:4" ht="12.75">
      <c r="A555" s="102"/>
      <c r="B555" s="102"/>
      <c r="C555" s="102"/>
      <c r="D555" s="102"/>
    </row>
    <row r="556" spans="1:4" ht="12.75">
      <c r="A556" s="102"/>
      <c r="B556" s="102"/>
      <c r="C556" s="102"/>
      <c r="D556" s="102"/>
    </row>
    <row r="557" spans="1:4" ht="12.75">
      <c r="A557" s="102"/>
      <c r="B557" s="102"/>
      <c r="C557" s="102"/>
      <c r="D557" s="102"/>
    </row>
    <row r="558" spans="1:4" ht="12.75">
      <c r="A558" s="102"/>
      <c r="B558" s="102"/>
      <c r="C558" s="102"/>
      <c r="D558" s="102"/>
    </row>
    <row r="559" spans="1:4" ht="12.75">
      <c r="A559" s="102"/>
      <c r="B559" s="102"/>
      <c r="C559" s="102"/>
      <c r="D559" s="102"/>
    </row>
    <row r="560" spans="1:4" ht="12.75">
      <c r="A560" s="102"/>
      <c r="B560" s="102"/>
      <c r="C560" s="102"/>
      <c r="D560" s="102"/>
    </row>
    <row r="561" spans="1:4" ht="12.75">
      <c r="A561" s="102"/>
      <c r="B561" s="102"/>
      <c r="C561" s="102"/>
      <c r="D561" s="102"/>
    </row>
    <row r="562" spans="1:4" ht="12.75">
      <c r="A562" s="102"/>
      <c r="B562" s="102"/>
      <c r="C562" s="102"/>
      <c r="D562" s="102"/>
    </row>
    <row r="563" spans="1:4" ht="12.75">
      <c r="A563" s="102"/>
      <c r="B563" s="102"/>
      <c r="C563" s="102"/>
      <c r="D563" s="102"/>
    </row>
    <row r="564" spans="1:4" ht="12.75">
      <c r="A564" s="102"/>
      <c r="B564" s="102"/>
      <c r="C564" s="102"/>
      <c r="D564" s="102"/>
    </row>
    <row r="565" spans="1:4" ht="12.75">
      <c r="A565" s="102"/>
      <c r="B565" s="102"/>
      <c r="C565" s="102"/>
      <c r="D565" s="102"/>
    </row>
    <row r="566" spans="1:4" ht="12.75">
      <c r="A566" s="102"/>
      <c r="B566" s="102"/>
      <c r="C566" s="102"/>
      <c r="D566" s="102"/>
    </row>
    <row r="567" spans="1:4" ht="12.75">
      <c r="A567" s="102"/>
      <c r="B567" s="102"/>
      <c r="C567" s="102"/>
      <c r="D567" s="102"/>
    </row>
    <row r="568" spans="1:4" ht="12.75">
      <c r="A568" s="102"/>
      <c r="B568" s="102"/>
      <c r="C568" s="102"/>
      <c r="D568" s="102"/>
    </row>
    <row r="569" spans="1:4" ht="12.75">
      <c r="A569" s="102"/>
      <c r="B569" s="102"/>
      <c r="C569" s="102"/>
      <c r="D569" s="102"/>
    </row>
    <row r="570" spans="1:4" ht="12.75">
      <c r="A570" s="102"/>
      <c r="B570" s="102"/>
      <c r="C570" s="102"/>
      <c r="D570" s="102"/>
    </row>
    <row r="571" spans="1:4" ht="12.75">
      <c r="A571" s="102"/>
      <c r="B571" s="102"/>
      <c r="C571" s="102"/>
      <c r="D571" s="102"/>
    </row>
    <row r="572" spans="1:4" ht="12.75">
      <c r="A572" s="102"/>
      <c r="B572" s="102"/>
      <c r="C572" s="102"/>
      <c r="D572" s="102"/>
    </row>
    <row r="573" spans="1:4" ht="12.75">
      <c r="A573" s="102"/>
      <c r="B573" s="102"/>
      <c r="C573" s="102"/>
      <c r="D573" s="102"/>
    </row>
    <row r="574" spans="1:4" ht="12.75">
      <c r="A574" s="102"/>
      <c r="B574" s="102"/>
      <c r="C574" s="102"/>
      <c r="D574" s="102"/>
    </row>
    <row r="575" spans="1:4" ht="12.75">
      <c r="A575" s="102"/>
      <c r="B575" s="102"/>
      <c r="C575" s="102"/>
      <c r="D575" s="102"/>
    </row>
    <row r="576" spans="1:4" ht="12.75">
      <c r="A576" s="102"/>
      <c r="B576" s="102"/>
      <c r="C576" s="102"/>
      <c r="D576" s="102"/>
    </row>
    <row r="577" spans="1:4" ht="12.75">
      <c r="A577" s="102"/>
      <c r="B577" s="102"/>
      <c r="C577" s="102"/>
      <c r="D577" s="102"/>
    </row>
    <row r="578" spans="1:4" ht="12.75">
      <c r="A578" s="102"/>
      <c r="B578" s="102"/>
      <c r="C578" s="102"/>
      <c r="D578" s="102"/>
    </row>
    <row r="579" spans="1:4" ht="12.75">
      <c r="A579" s="102"/>
      <c r="B579" s="102"/>
      <c r="C579" s="102"/>
      <c r="D579" s="102"/>
    </row>
    <row r="580" spans="1:4" ht="12.75">
      <c r="A580" s="102"/>
      <c r="B580" s="102"/>
      <c r="C580" s="102"/>
      <c r="D580" s="102"/>
    </row>
    <row r="581" spans="1:4" ht="12.75">
      <c r="A581" s="102"/>
      <c r="B581" s="102"/>
      <c r="C581" s="102"/>
      <c r="D581" s="102"/>
    </row>
    <row r="582" spans="1:4" ht="12.75">
      <c r="A582" s="102"/>
      <c r="B582" s="102"/>
      <c r="C582" s="102"/>
      <c r="D582" s="102"/>
    </row>
    <row r="583" spans="1:4" ht="12.75">
      <c r="A583" s="102"/>
      <c r="B583" s="102"/>
      <c r="C583" s="102"/>
      <c r="D583" s="102"/>
    </row>
    <row r="584" spans="1:4" ht="12.75">
      <c r="A584" s="102"/>
      <c r="B584" s="102"/>
      <c r="C584" s="102"/>
      <c r="D584" s="102"/>
    </row>
    <row r="585" spans="1:4" ht="12.75">
      <c r="A585" s="102"/>
      <c r="B585" s="102"/>
      <c r="C585" s="102"/>
      <c r="D585" s="102"/>
    </row>
    <row r="586" spans="1:4" ht="12.75">
      <c r="A586" s="102"/>
      <c r="B586" s="102"/>
      <c r="C586" s="102"/>
      <c r="D586" s="102"/>
    </row>
    <row r="587" spans="1:4" ht="12.75">
      <c r="A587" s="102"/>
      <c r="B587" s="102"/>
      <c r="C587" s="102"/>
      <c r="D587" s="102"/>
    </row>
    <row r="588" spans="1:4" ht="12.75">
      <c r="A588" s="102"/>
      <c r="B588" s="102"/>
      <c r="C588" s="102"/>
      <c r="D588" s="102"/>
    </row>
    <row r="589" spans="1:4" ht="12.75">
      <c r="A589" s="102"/>
      <c r="B589" s="102"/>
      <c r="C589" s="102"/>
      <c r="D589" s="102"/>
    </row>
    <row r="590" spans="1:4" ht="12.75">
      <c r="A590" s="102"/>
      <c r="B590" s="102"/>
      <c r="C590" s="102"/>
      <c r="D590" s="102"/>
    </row>
    <row r="591" spans="1:4" ht="12.75">
      <c r="A591" s="102"/>
      <c r="B591" s="102"/>
      <c r="C591" s="102"/>
      <c r="D591" s="102"/>
    </row>
    <row r="592" spans="1:4" ht="12.75">
      <c r="A592" s="102"/>
      <c r="B592" s="102"/>
      <c r="C592" s="102"/>
      <c r="D592" s="102"/>
    </row>
    <row r="593" spans="1:4" ht="12.75">
      <c r="A593" s="102"/>
      <c r="B593" s="102"/>
      <c r="C593" s="102"/>
      <c r="D593" s="102"/>
    </row>
    <row r="594" spans="1:4" ht="12.75">
      <c r="A594" s="102"/>
      <c r="B594" s="102"/>
      <c r="C594" s="102"/>
      <c r="D594" s="102"/>
    </row>
    <row r="595" spans="1:4" ht="12.75">
      <c r="A595" s="102"/>
      <c r="B595" s="102"/>
      <c r="C595" s="102"/>
      <c r="D595" s="102"/>
    </row>
    <row r="596" spans="1:4" ht="12.75">
      <c r="A596" s="102"/>
      <c r="B596" s="102"/>
      <c r="C596" s="102"/>
      <c r="D596" s="102"/>
    </row>
    <row r="597" spans="1:4" ht="12.75">
      <c r="A597" s="102"/>
      <c r="B597" s="102"/>
      <c r="C597" s="102"/>
      <c r="D597" s="102"/>
    </row>
    <row r="598" spans="1:4" ht="12.75">
      <c r="A598" s="102"/>
      <c r="B598" s="102"/>
      <c r="C598" s="102"/>
      <c r="D598" s="102"/>
    </row>
    <row r="599" spans="1:4" ht="12.75">
      <c r="A599" s="102"/>
      <c r="B599" s="102"/>
      <c r="C599" s="102"/>
      <c r="D599" s="102"/>
    </row>
    <row r="600" spans="1:4" ht="12.75">
      <c r="A600" s="102"/>
      <c r="B600" s="102"/>
      <c r="C600" s="102"/>
      <c r="D600" s="102"/>
    </row>
    <row r="601" spans="1:4" ht="12.75">
      <c r="A601" s="102"/>
      <c r="B601" s="102"/>
      <c r="C601" s="102"/>
      <c r="D601" s="102"/>
    </row>
    <row r="602" spans="1:4" ht="12.75">
      <c r="A602" s="102"/>
      <c r="B602" s="102"/>
      <c r="C602" s="102"/>
      <c r="D602" s="102"/>
    </row>
    <row r="603" spans="1:4" ht="12.75">
      <c r="A603" s="102"/>
      <c r="B603" s="102"/>
      <c r="C603" s="102"/>
      <c r="D603" s="102"/>
    </row>
    <row r="604" spans="1:4" ht="12.75">
      <c r="A604" s="102"/>
      <c r="B604" s="102"/>
      <c r="C604" s="102"/>
      <c r="D604" s="102"/>
    </row>
    <row r="605" spans="1:4" ht="12.75">
      <c r="A605" s="102"/>
      <c r="B605" s="102"/>
      <c r="C605" s="102"/>
      <c r="D605" s="102"/>
    </row>
    <row r="606" spans="1:4" ht="12.75">
      <c r="A606" s="102"/>
      <c r="B606" s="102"/>
      <c r="C606" s="102"/>
      <c r="D606" s="102"/>
    </row>
    <row r="607" spans="1:4" ht="12.75">
      <c r="A607" s="102"/>
      <c r="B607" s="102"/>
      <c r="C607" s="102"/>
      <c r="D607" s="102"/>
    </row>
    <row r="608" spans="1:4" ht="12.75">
      <c r="A608" s="102"/>
      <c r="B608" s="102"/>
      <c r="C608" s="102"/>
      <c r="D608" s="102"/>
    </row>
    <row r="609" spans="1:4" ht="12.75">
      <c r="A609" s="102"/>
      <c r="B609" s="102"/>
      <c r="C609" s="102"/>
      <c r="D609" s="102"/>
    </row>
    <row r="610" spans="1:4" ht="12.75">
      <c r="A610" s="102"/>
      <c r="B610" s="102"/>
      <c r="C610" s="102"/>
      <c r="D610" s="102"/>
    </row>
    <row r="611" spans="1:4" ht="12.75">
      <c r="A611" s="102"/>
      <c r="B611" s="102"/>
      <c r="C611" s="102"/>
      <c r="D611" s="102"/>
    </row>
    <row r="612" spans="1:4" ht="12.75">
      <c r="A612" s="102"/>
      <c r="B612" s="102"/>
      <c r="C612" s="102"/>
      <c r="D612" s="102"/>
    </row>
    <row r="613" spans="1:4" ht="12.75">
      <c r="A613" s="102"/>
      <c r="B613" s="102"/>
      <c r="C613" s="102"/>
      <c r="D613" s="102"/>
    </row>
    <row r="614" spans="1:4" ht="12.75">
      <c r="A614" s="102"/>
      <c r="B614" s="102"/>
      <c r="C614" s="102"/>
      <c r="D614" s="102"/>
    </row>
    <row r="615" spans="1:4" ht="12.75">
      <c r="A615" s="102"/>
      <c r="B615" s="102"/>
      <c r="C615" s="102"/>
      <c r="D615" s="102"/>
    </row>
    <row r="616" spans="1:4" ht="12.75">
      <c r="A616" s="102"/>
      <c r="B616" s="102"/>
      <c r="C616" s="102"/>
      <c r="D616" s="102"/>
    </row>
    <row r="617" spans="1:4" ht="12.75">
      <c r="A617" s="102"/>
      <c r="B617" s="102"/>
      <c r="C617" s="102"/>
      <c r="D617" s="102"/>
    </row>
    <row r="618" spans="1:4" ht="12.75">
      <c r="A618" s="102"/>
      <c r="B618" s="102"/>
      <c r="C618" s="102"/>
      <c r="D618" s="102"/>
    </row>
    <row r="619" spans="1:4" ht="12.75">
      <c r="A619" s="102"/>
      <c r="B619" s="102"/>
      <c r="C619" s="102"/>
      <c r="D619" s="102"/>
    </row>
    <row r="620" spans="1:4" ht="12.75">
      <c r="A620" s="102"/>
      <c r="B620" s="102"/>
      <c r="C620" s="102"/>
      <c r="D620" s="102"/>
    </row>
    <row r="621" spans="1:4" ht="12.75">
      <c r="A621" s="102"/>
      <c r="B621" s="102"/>
      <c r="C621" s="102"/>
      <c r="D621" s="102"/>
    </row>
    <row r="622" spans="1:4" ht="12.75">
      <c r="A622" s="102"/>
      <c r="B622" s="102"/>
      <c r="C622" s="102"/>
      <c r="D622" s="102"/>
    </row>
    <row r="623" spans="1:4" ht="12.75">
      <c r="A623" s="102"/>
      <c r="B623" s="102"/>
      <c r="C623" s="102"/>
      <c r="D623" s="102"/>
    </row>
    <row r="624" spans="1:4" ht="12.75">
      <c r="A624" s="102"/>
      <c r="B624" s="102"/>
      <c r="C624" s="102"/>
      <c r="D624" s="102"/>
    </row>
    <row r="625" spans="1:4" ht="12.75">
      <c r="A625" s="102"/>
      <c r="B625" s="102"/>
      <c r="C625" s="102"/>
      <c r="D625" s="102"/>
    </row>
    <row r="626" spans="1:4" ht="12.75">
      <c r="A626" s="102"/>
      <c r="B626" s="102"/>
      <c r="C626" s="102"/>
      <c r="D626" s="102"/>
    </row>
    <row r="627" spans="1:4" ht="12.75">
      <c r="A627" s="102"/>
      <c r="B627" s="102"/>
      <c r="C627" s="102"/>
      <c r="D627" s="102"/>
    </row>
    <row r="628" spans="1:4" ht="12.75">
      <c r="A628" s="102"/>
      <c r="B628" s="102"/>
      <c r="C628" s="102"/>
      <c r="D628" s="102"/>
    </row>
    <row r="629" spans="1:4" ht="12.75">
      <c r="A629" s="102"/>
      <c r="B629" s="102"/>
      <c r="C629" s="102"/>
      <c r="D629" s="102"/>
    </row>
    <row r="630" spans="1:4" ht="12.75">
      <c r="A630" s="102"/>
      <c r="B630" s="102"/>
      <c r="C630" s="102"/>
      <c r="D630" s="102"/>
    </row>
    <row r="631" spans="1:4" ht="12.75">
      <c r="A631" s="102"/>
      <c r="B631" s="102"/>
      <c r="C631" s="102"/>
      <c r="D631" s="102"/>
    </row>
    <row r="632" spans="1:4" ht="12.75">
      <c r="A632" s="102"/>
      <c r="B632" s="102"/>
      <c r="C632" s="102"/>
      <c r="D632" s="102"/>
    </row>
    <row r="633" spans="1:4" ht="12.75">
      <c r="A633" s="102"/>
      <c r="B633" s="102"/>
      <c r="C633" s="102"/>
      <c r="D633" s="102"/>
    </row>
    <row r="634" spans="1:4" ht="12.75">
      <c r="A634" s="102"/>
      <c r="B634" s="102"/>
      <c r="C634" s="102"/>
      <c r="D634" s="102"/>
    </row>
    <row r="635" spans="1:4" ht="12.75">
      <c r="A635" s="102"/>
      <c r="B635" s="102"/>
      <c r="C635" s="102"/>
      <c r="D635" s="102"/>
    </row>
    <row r="636" spans="1:4" ht="12.75">
      <c r="A636" s="102"/>
      <c r="B636" s="102"/>
      <c r="C636" s="102"/>
      <c r="D636" s="102"/>
    </row>
    <row r="637" spans="1:4" ht="12.75">
      <c r="A637" s="102"/>
      <c r="B637" s="102"/>
      <c r="C637" s="102"/>
      <c r="D637" s="102"/>
    </row>
    <row r="638" spans="1:4" ht="12.75">
      <c r="A638" s="102"/>
      <c r="B638" s="102"/>
      <c r="C638" s="102"/>
      <c r="D638" s="102"/>
    </row>
    <row r="639" spans="1:4" ht="12.75">
      <c r="A639" s="102"/>
      <c r="B639" s="102"/>
      <c r="C639" s="102"/>
      <c r="D639" s="102"/>
    </row>
    <row r="640" spans="1:4" ht="12.75">
      <c r="A640" s="102"/>
      <c r="B640" s="102"/>
      <c r="C640" s="102"/>
      <c r="D640" s="102"/>
    </row>
    <row r="641" spans="1:4" ht="12.75">
      <c r="A641" s="102"/>
      <c r="B641" s="102"/>
      <c r="C641" s="102"/>
      <c r="D641" s="102"/>
    </row>
    <row r="642" spans="1:4" ht="12.75">
      <c r="A642" s="102"/>
      <c r="B642" s="102"/>
      <c r="C642" s="102"/>
      <c r="D642" s="102"/>
    </row>
    <row r="643" spans="1:4" ht="12.75">
      <c r="A643" s="102"/>
      <c r="B643" s="102"/>
      <c r="C643" s="102"/>
      <c r="D643" s="102"/>
    </row>
    <row r="644" spans="1:4" ht="12.75">
      <c r="A644" s="102"/>
      <c r="B644" s="102"/>
      <c r="C644" s="102"/>
      <c r="D644" s="102"/>
    </row>
    <row r="645" spans="1:4" ht="12.75">
      <c r="A645" s="102"/>
      <c r="B645" s="102"/>
      <c r="C645" s="102"/>
      <c r="D645" s="102"/>
    </row>
    <row r="646" spans="1:4" ht="12.75">
      <c r="A646" s="102"/>
      <c r="B646" s="102"/>
      <c r="C646" s="102"/>
      <c r="D646" s="102"/>
    </row>
    <row r="647" spans="1:4" ht="12.75">
      <c r="A647" s="102"/>
      <c r="B647" s="102"/>
      <c r="C647" s="102"/>
      <c r="D647" s="102"/>
    </row>
    <row r="648" spans="1:4" ht="12.75">
      <c r="A648" s="102"/>
      <c r="B648" s="102"/>
      <c r="C648" s="102"/>
      <c r="D648" s="102"/>
    </row>
    <row r="649" spans="1:4" ht="12.75">
      <c r="A649" s="102"/>
      <c r="B649" s="102"/>
      <c r="C649" s="102"/>
      <c r="D649" s="102"/>
    </row>
    <row r="650" spans="1:4" ht="12.75">
      <c r="A650" s="102"/>
      <c r="B650" s="102"/>
      <c r="C650" s="102"/>
      <c r="D650" s="102"/>
    </row>
    <row r="651" spans="1:4" ht="12.75">
      <c r="A651" s="102"/>
      <c r="B651" s="102"/>
      <c r="C651" s="102"/>
      <c r="D651" s="102"/>
    </row>
    <row r="652" spans="1:4" ht="12.75">
      <c r="A652" s="102"/>
      <c r="B652" s="102"/>
      <c r="C652" s="102"/>
      <c r="D652" s="102"/>
    </row>
    <row r="653" spans="1:4" ht="12.75">
      <c r="A653" s="102"/>
      <c r="B653" s="102"/>
      <c r="C653" s="102"/>
      <c r="D653" s="102"/>
    </row>
    <row r="654" spans="1:4" ht="12.75">
      <c r="A654" s="102"/>
      <c r="B654" s="102"/>
      <c r="C654" s="102"/>
      <c r="D654" s="102"/>
    </row>
    <row r="655" spans="1:4" ht="12.75">
      <c r="A655" s="102"/>
      <c r="B655" s="102"/>
      <c r="C655" s="102"/>
      <c r="D655" s="102"/>
    </row>
    <row r="656" spans="1:4" ht="12.75">
      <c r="A656" s="102"/>
      <c r="B656" s="102"/>
      <c r="C656" s="102"/>
      <c r="D656" s="102"/>
    </row>
    <row r="657" spans="1:4" ht="12.75">
      <c r="A657" s="102"/>
      <c r="B657" s="102"/>
      <c r="C657" s="102"/>
      <c r="D657" s="102"/>
    </row>
    <row r="658" spans="1:4" ht="12.75">
      <c r="A658" s="102"/>
      <c r="B658" s="102"/>
      <c r="C658" s="102"/>
      <c r="D658" s="102"/>
    </row>
    <row r="659" spans="1:4" ht="12.75">
      <c r="A659" s="102"/>
      <c r="B659" s="102"/>
      <c r="C659" s="102"/>
      <c r="D659" s="102"/>
    </row>
    <row r="660" spans="1:4" ht="12.75">
      <c r="A660" s="102"/>
      <c r="B660" s="102"/>
      <c r="C660" s="102"/>
      <c r="D660" s="102"/>
    </row>
    <row r="661" spans="1:4" ht="12.75">
      <c r="A661" s="102"/>
      <c r="B661" s="102"/>
      <c r="C661" s="102"/>
      <c r="D661" s="102"/>
    </row>
    <row r="662" spans="1:4" ht="12.75">
      <c r="A662" s="102"/>
      <c r="B662" s="102"/>
      <c r="C662" s="102"/>
      <c r="D662" s="102"/>
    </row>
    <row r="663" spans="1:4" ht="12.75">
      <c r="A663" s="102"/>
      <c r="B663" s="102"/>
      <c r="C663" s="102"/>
      <c r="D663" s="102"/>
    </row>
    <row r="664" spans="1:4" ht="12.75">
      <c r="A664" s="102"/>
      <c r="B664" s="102"/>
      <c r="C664" s="102"/>
      <c r="D664" s="102"/>
    </row>
    <row r="665" spans="1:4" ht="12.75">
      <c r="A665" s="102"/>
      <c r="B665" s="102"/>
      <c r="C665" s="102"/>
      <c r="D665" s="102"/>
    </row>
    <row r="666" spans="1:4" ht="12.75">
      <c r="A666" s="102"/>
      <c r="B666" s="102"/>
      <c r="C666" s="102"/>
      <c r="D666" s="102"/>
    </row>
    <row r="667" spans="1:4" ht="12.75">
      <c r="A667" s="102"/>
      <c r="B667" s="102"/>
      <c r="C667" s="102"/>
      <c r="D667" s="102"/>
    </row>
    <row r="668" spans="1:4" ht="12.75">
      <c r="A668" s="102"/>
      <c r="B668" s="102"/>
      <c r="C668" s="102"/>
      <c r="D668" s="102"/>
    </row>
    <row r="669" spans="1:4" ht="12.75">
      <c r="A669" s="102"/>
      <c r="B669" s="102"/>
      <c r="C669" s="102"/>
      <c r="D669" s="102"/>
    </row>
    <row r="670" spans="1:4" ht="12.75">
      <c r="A670" s="102"/>
      <c r="B670" s="102"/>
      <c r="C670" s="102"/>
      <c r="D670" s="102"/>
    </row>
    <row r="671" spans="1:4" ht="12.75">
      <c r="A671" s="102"/>
      <c r="B671" s="102"/>
      <c r="C671" s="102"/>
      <c r="D671" s="102"/>
    </row>
    <row r="672" spans="1:4" ht="12.75">
      <c r="A672" s="102"/>
      <c r="B672" s="102"/>
      <c r="C672" s="102"/>
      <c r="D672" s="102"/>
    </row>
    <row r="673" spans="1:4" ht="12.75">
      <c r="A673" s="102"/>
      <c r="B673" s="102"/>
      <c r="C673" s="102"/>
      <c r="D673" s="102"/>
    </row>
    <row r="674" spans="1:4" ht="12.75">
      <c r="A674" s="102"/>
      <c r="B674" s="102"/>
      <c r="C674" s="102"/>
      <c r="D674" s="102"/>
    </row>
    <row r="675" spans="1:4" ht="12.75">
      <c r="A675" s="102"/>
      <c r="B675" s="102"/>
      <c r="C675" s="102"/>
      <c r="D675" s="102"/>
    </row>
    <row r="676" spans="1:4" ht="12.75">
      <c r="A676" s="102"/>
      <c r="B676" s="102"/>
      <c r="C676" s="102"/>
      <c r="D676" s="102"/>
    </row>
    <row r="677" spans="1:4" ht="12.75">
      <c r="A677" s="102"/>
      <c r="B677" s="102"/>
      <c r="C677" s="102"/>
      <c r="D677" s="102"/>
    </row>
    <row r="678" spans="1:4" ht="12.75">
      <c r="A678" s="102"/>
      <c r="B678" s="102"/>
      <c r="C678" s="102"/>
      <c r="D678" s="102"/>
    </row>
    <row r="679" spans="1:4" ht="12.75">
      <c r="A679" s="102"/>
      <c r="B679" s="102"/>
      <c r="C679" s="102"/>
      <c r="D679" s="102"/>
    </row>
    <row r="680" spans="1:4" ht="12.75">
      <c r="A680" s="102"/>
      <c r="B680" s="102"/>
      <c r="C680" s="102"/>
      <c r="D680" s="102"/>
    </row>
    <row r="681" spans="1:4" ht="12.75">
      <c r="A681" s="102"/>
      <c r="B681" s="102"/>
      <c r="C681" s="102"/>
      <c r="D681" s="102"/>
    </row>
    <row r="682" spans="1:4" ht="12.75">
      <c r="A682" s="102"/>
      <c r="B682" s="102"/>
      <c r="C682" s="102"/>
      <c r="D682" s="102"/>
    </row>
    <row r="683" spans="1:4" ht="12.75">
      <c r="A683" s="102"/>
      <c r="B683" s="102"/>
      <c r="C683" s="102"/>
      <c r="D683" s="102"/>
    </row>
    <row r="684" spans="1:4" ht="12.75">
      <c r="A684" s="102"/>
      <c r="B684" s="102"/>
      <c r="C684" s="102"/>
      <c r="D684" s="102"/>
    </row>
    <row r="685" spans="1:4" ht="12.75">
      <c r="A685" s="102"/>
      <c r="B685" s="102"/>
      <c r="C685" s="102"/>
      <c r="D685" s="102"/>
    </row>
    <row r="686" spans="1:4" ht="12.75">
      <c r="A686" s="102"/>
      <c r="B686" s="102"/>
      <c r="C686" s="102"/>
      <c r="D686" s="102"/>
    </row>
    <row r="687" spans="1:4" ht="12.75">
      <c r="A687" s="102"/>
      <c r="B687" s="102"/>
      <c r="C687" s="102"/>
      <c r="D687" s="102"/>
    </row>
    <row r="688" spans="1:4" ht="12.75">
      <c r="A688" s="102"/>
      <c r="B688" s="102"/>
      <c r="C688" s="102"/>
      <c r="D688" s="102"/>
    </row>
    <row r="689" spans="1:4" ht="12.75">
      <c r="A689" s="102"/>
      <c r="B689" s="102"/>
      <c r="C689" s="102"/>
      <c r="D689" s="102"/>
    </row>
    <row r="690" spans="1:4" ht="12.75">
      <c r="A690" s="102"/>
      <c r="B690" s="102"/>
      <c r="C690" s="102"/>
      <c r="D690" s="102"/>
    </row>
    <row r="691" spans="1:4" ht="12.75">
      <c r="A691" s="102"/>
      <c r="B691" s="102"/>
      <c r="C691" s="102"/>
      <c r="D691" s="102"/>
    </row>
    <row r="692" spans="1:4" ht="12.75">
      <c r="A692" s="102"/>
      <c r="B692" s="102"/>
      <c r="C692" s="102"/>
      <c r="D692" s="102"/>
    </row>
    <row r="693" spans="1:4" ht="12.75">
      <c r="A693" s="102"/>
      <c r="B693" s="102"/>
      <c r="C693" s="102"/>
      <c r="D693" s="102"/>
    </row>
    <row r="694" spans="1:4" ht="12.75">
      <c r="A694" s="102"/>
      <c r="B694" s="102"/>
      <c r="C694" s="102"/>
      <c r="D694" s="102"/>
    </row>
    <row r="695" spans="1:4" ht="12.75">
      <c r="A695" s="102"/>
      <c r="B695" s="102"/>
      <c r="C695" s="102"/>
      <c r="D695" s="102"/>
    </row>
    <row r="696" spans="1:4" ht="12.75">
      <c r="A696" s="102"/>
      <c r="B696" s="102"/>
      <c r="C696" s="102"/>
      <c r="D696" s="102"/>
    </row>
    <row r="697" spans="1:4" ht="12.75">
      <c r="A697" s="102"/>
      <c r="B697" s="102"/>
      <c r="C697" s="102"/>
      <c r="D697" s="102"/>
    </row>
    <row r="698" spans="1:4" ht="12.75">
      <c r="A698" s="102"/>
      <c r="B698" s="102"/>
      <c r="C698" s="102"/>
      <c r="D698" s="102"/>
    </row>
    <row r="699" spans="1:4" ht="12.75">
      <c r="A699" s="102"/>
      <c r="B699" s="102"/>
      <c r="C699" s="102"/>
      <c r="D699" s="102"/>
    </row>
    <row r="700" spans="1:4" ht="12.75">
      <c r="A700" s="102"/>
      <c r="B700" s="102"/>
      <c r="C700" s="102"/>
      <c r="D700" s="102"/>
    </row>
    <row r="701" spans="1:4" ht="12.75">
      <c r="A701" s="102"/>
      <c r="B701" s="102"/>
      <c r="C701" s="102"/>
      <c r="D701" s="102"/>
    </row>
    <row r="702" spans="1:4" ht="12.75">
      <c r="A702" s="102"/>
      <c r="B702" s="102"/>
      <c r="C702" s="102"/>
      <c r="D702" s="102"/>
    </row>
    <row r="703" spans="1:4" ht="12.75">
      <c r="A703" s="102"/>
      <c r="B703" s="102"/>
      <c r="C703" s="102"/>
      <c r="D703" s="102"/>
    </row>
    <row r="704" spans="1:4" ht="12.75">
      <c r="A704" s="102"/>
      <c r="B704" s="102"/>
      <c r="C704" s="102"/>
      <c r="D704" s="102"/>
    </row>
    <row r="705" spans="1:4" ht="12.75">
      <c r="A705" s="102"/>
      <c r="B705" s="102"/>
      <c r="C705" s="102"/>
      <c r="D705" s="102"/>
    </row>
    <row r="706" spans="1:4" ht="12.75">
      <c r="A706" s="102"/>
      <c r="B706" s="102"/>
      <c r="C706" s="102"/>
      <c r="D706" s="102"/>
    </row>
    <row r="707" spans="1:4" ht="12.75">
      <c r="A707" s="102"/>
      <c r="B707" s="102"/>
      <c r="C707" s="102"/>
      <c r="D707" s="102"/>
    </row>
    <row r="708" spans="1:4" ht="12.75">
      <c r="A708" s="102"/>
      <c r="B708" s="102"/>
      <c r="C708" s="102"/>
      <c r="D708" s="102"/>
    </row>
    <row r="709" spans="1:4" ht="12.75">
      <c r="A709" s="102"/>
      <c r="B709" s="102"/>
      <c r="C709" s="102"/>
      <c r="D709" s="102"/>
    </row>
    <row r="710" spans="1:4" ht="12.75">
      <c r="A710" s="102"/>
      <c r="B710" s="102"/>
      <c r="C710" s="102"/>
      <c r="D710" s="102"/>
    </row>
    <row r="711" spans="1:4" ht="12.75">
      <c r="A711" s="102"/>
      <c r="B711" s="102"/>
      <c r="C711" s="102"/>
      <c r="D711" s="102"/>
    </row>
    <row r="712" spans="1:4" ht="12.75">
      <c r="A712" s="102"/>
      <c r="B712" s="102"/>
      <c r="C712" s="102"/>
      <c r="D712" s="102"/>
    </row>
    <row r="713" spans="1:4" ht="12.75">
      <c r="A713" s="102"/>
      <c r="B713" s="102"/>
      <c r="C713" s="102"/>
      <c r="D713" s="102"/>
    </row>
    <row r="714" spans="1:4" ht="12.75">
      <c r="A714" s="102"/>
      <c r="B714" s="102"/>
      <c r="C714" s="102"/>
      <c r="D714" s="102"/>
    </row>
    <row r="715" spans="1:4" ht="12.75">
      <c r="A715" s="102"/>
      <c r="B715" s="102"/>
      <c r="C715" s="102"/>
      <c r="D715" s="102"/>
    </row>
    <row r="716" spans="1:4" ht="12.75">
      <c r="A716" s="102"/>
      <c r="B716" s="102"/>
      <c r="C716" s="102"/>
      <c r="D716" s="102"/>
    </row>
    <row r="717" spans="1:4" ht="12.75">
      <c r="A717" s="102"/>
      <c r="B717" s="102"/>
      <c r="C717" s="102"/>
      <c r="D717" s="102"/>
    </row>
    <row r="718" spans="1:4" ht="12.75">
      <c r="A718" s="102"/>
      <c r="B718" s="102"/>
      <c r="C718" s="102"/>
      <c r="D718" s="102"/>
    </row>
    <row r="719" spans="1:4" ht="12.75">
      <c r="A719" s="102"/>
      <c r="B719" s="102"/>
      <c r="C719" s="102"/>
      <c r="D719" s="102"/>
    </row>
    <row r="720" spans="1:4" ht="12.75">
      <c r="A720" s="102"/>
      <c r="B720" s="102"/>
      <c r="C720" s="102"/>
      <c r="D720" s="102"/>
    </row>
    <row r="721" spans="1:4" ht="12.75">
      <c r="A721" s="102"/>
      <c r="B721" s="102"/>
      <c r="C721" s="102"/>
      <c r="D721" s="102"/>
    </row>
    <row r="722" spans="1:4" ht="12.75">
      <c r="A722" s="102"/>
      <c r="B722" s="102"/>
      <c r="C722" s="102"/>
      <c r="D722" s="102"/>
    </row>
    <row r="723" spans="1:4" ht="12.75">
      <c r="A723" s="102"/>
      <c r="B723" s="102"/>
      <c r="C723" s="102"/>
      <c r="D723" s="102"/>
    </row>
    <row r="724" spans="1:4" ht="12.75">
      <c r="A724" s="102"/>
      <c r="B724" s="102"/>
      <c r="C724" s="102"/>
      <c r="D724" s="102"/>
    </row>
    <row r="725" spans="1:4" ht="12.75">
      <c r="A725" s="102"/>
      <c r="B725" s="102"/>
      <c r="C725" s="102"/>
      <c r="D725" s="102"/>
    </row>
    <row r="726" spans="1:4" ht="12.75">
      <c r="A726" s="102"/>
      <c r="B726" s="102"/>
      <c r="C726" s="102"/>
      <c r="D726" s="102"/>
    </row>
    <row r="727" spans="1:4" ht="12.75">
      <c r="A727" s="102"/>
      <c r="B727" s="102"/>
      <c r="C727" s="102"/>
      <c r="D727" s="102"/>
    </row>
    <row r="728" spans="1:4" ht="12.75">
      <c r="A728" s="102"/>
      <c r="B728" s="102"/>
      <c r="C728" s="102"/>
      <c r="D728" s="102"/>
    </row>
    <row r="729" spans="1:4" ht="12.75">
      <c r="A729" s="102"/>
      <c r="B729" s="102"/>
      <c r="C729" s="102"/>
      <c r="D729" s="102"/>
    </row>
    <row r="730" spans="1:4" ht="12.75">
      <c r="A730" s="102"/>
      <c r="B730" s="102"/>
      <c r="C730" s="102"/>
      <c r="D730" s="102"/>
    </row>
    <row r="731" spans="1:4" ht="12.75">
      <c r="A731" s="102"/>
      <c r="B731" s="102"/>
      <c r="C731" s="102"/>
      <c r="D731" s="102"/>
    </row>
    <row r="732" spans="1:4" ht="12.75">
      <c r="A732" s="102"/>
      <c r="B732" s="102"/>
      <c r="C732" s="102"/>
      <c r="D732" s="102"/>
    </row>
    <row r="733" spans="1:4" ht="12.75">
      <c r="A733" s="102"/>
      <c r="B733" s="102"/>
      <c r="C733" s="102"/>
      <c r="D733" s="102"/>
    </row>
    <row r="734" spans="1:4" ht="12.75">
      <c r="A734" s="102"/>
      <c r="B734" s="102"/>
      <c r="C734" s="102"/>
      <c r="D734" s="102"/>
    </row>
    <row r="735" spans="1:4" ht="12.75">
      <c r="A735" s="102"/>
      <c r="B735" s="102"/>
      <c r="C735" s="102"/>
      <c r="D735" s="102"/>
    </row>
    <row r="736" spans="1:4" ht="12.75">
      <c r="A736" s="102"/>
      <c r="B736" s="102"/>
      <c r="C736" s="102"/>
      <c r="D736" s="102"/>
    </row>
    <row r="737" spans="1:4" ht="12.75">
      <c r="A737" s="102"/>
      <c r="B737" s="102"/>
      <c r="C737" s="102"/>
      <c r="D737" s="102"/>
    </row>
    <row r="738" spans="1:4" ht="12.75">
      <c r="A738" s="102"/>
      <c r="B738" s="102"/>
      <c r="C738" s="102"/>
      <c r="D738" s="102"/>
    </row>
    <row r="739" spans="1:4" ht="12.75">
      <c r="A739" s="102"/>
      <c r="B739" s="102"/>
      <c r="C739" s="102"/>
      <c r="D739" s="102"/>
    </row>
    <row r="740" spans="1:4" ht="12.75">
      <c r="A740" s="102"/>
      <c r="B740" s="102"/>
      <c r="C740" s="102"/>
      <c r="D740" s="102"/>
    </row>
    <row r="741" spans="1:4" ht="12.75">
      <c r="A741" s="102"/>
      <c r="B741" s="102"/>
      <c r="C741" s="102"/>
      <c r="D741" s="102"/>
    </row>
    <row r="742" spans="1:4" ht="12.75">
      <c r="A742" s="102"/>
      <c r="B742" s="102"/>
      <c r="C742" s="102"/>
      <c r="D742" s="102"/>
    </row>
    <row r="743" spans="1:4" ht="12.75">
      <c r="A743" s="102"/>
      <c r="B743" s="102"/>
      <c r="C743" s="102"/>
      <c r="D743" s="102"/>
    </row>
    <row r="744" spans="1:4" ht="12.75">
      <c r="A744" s="102"/>
      <c r="B744" s="102"/>
      <c r="C744" s="102"/>
      <c r="D744" s="102"/>
    </row>
    <row r="745" spans="1:4" ht="12.75">
      <c r="A745" s="102"/>
      <c r="B745" s="102"/>
      <c r="C745" s="102"/>
      <c r="D745" s="102"/>
    </row>
    <row r="746" spans="1:4" ht="12.75">
      <c r="A746" s="102"/>
      <c r="B746" s="102"/>
      <c r="C746" s="102"/>
      <c r="D746" s="102"/>
    </row>
    <row r="747" spans="1:4" ht="12.75">
      <c r="A747" s="102"/>
      <c r="B747" s="102"/>
      <c r="C747" s="102"/>
      <c r="D747" s="102"/>
    </row>
    <row r="748" spans="1:4" ht="12.75">
      <c r="A748" s="102"/>
      <c r="B748" s="102"/>
      <c r="C748" s="102"/>
      <c r="D748" s="102"/>
    </row>
    <row r="749" spans="1:4" ht="12.75">
      <c r="A749" s="102"/>
      <c r="B749" s="102"/>
      <c r="C749" s="102"/>
      <c r="D749" s="102"/>
    </row>
    <row r="750" spans="1:4" ht="12.75">
      <c r="A750" s="102"/>
      <c r="B750" s="102"/>
      <c r="C750" s="102"/>
      <c r="D750" s="102"/>
    </row>
    <row r="751" spans="1:4" ht="12.75">
      <c r="A751" s="102"/>
      <c r="B751" s="102"/>
      <c r="C751" s="102"/>
      <c r="D751" s="102"/>
    </row>
    <row r="752" spans="1:4" ht="12.75">
      <c r="A752" s="102"/>
      <c r="B752" s="102"/>
      <c r="C752" s="102"/>
      <c r="D752" s="102"/>
    </row>
    <row r="753" spans="1:4" ht="12.75">
      <c r="A753" s="102"/>
      <c r="B753" s="102"/>
      <c r="C753" s="102"/>
      <c r="D753" s="102"/>
    </row>
    <row r="754" spans="1:4" ht="12.75">
      <c r="A754" s="102"/>
      <c r="B754" s="102"/>
      <c r="C754" s="102"/>
      <c r="D754" s="102"/>
    </row>
    <row r="755" spans="1:4" ht="12.75">
      <c r="A755" s="102"/>
      <c r="B755" s="102"/>
      <c r="C755" s="102"/>
      <c r="D755" s="102"/>
    </row>
    <row r="756" spans="1:4" ht="12.75">
      <c r="A756" s="102"/>
      <c r="B756" s="102"/>
      <c r="C756" s="102"/>
      <c r="D756" s="102"/>
    </row>
    <row r="757" spans="1:4" ht="12.75">
      <c r="A757" s="102"/>
      <c r="B757" s="102"/>
      <c r="C757" s="102"/>
      <c r="D757" s="102"/>
    </row>
    <row r="758" spans="1:4" ht="12.75">
      <c r="A758" s="102"/>
      <c r="B758" s="102"/>
      <c r="C758" s="102"/>
      <c r="D758" s="102"/>
    </row>
    <row r="759" spans="1:4" ht="12.75">
      <c r="A759" s="102"/>
      <c r="B759" s="102"/>
      <c r="C759" s="102"/>
      <c r="D759" s="102"/>
    </row>
    <row r="760" spans="1:4" ht="12.75">
      <c r="A760" s="102"/>
      <c r="B760" s="102"/>
      <c r="C760" s="102"/>
      <c r="D760" s="102"/>
    </row>
    <row r="761" spans="1:4" ht="12.75">
      <c r="A761" s="102"/>
      <c r="B761" s="102"/>
      <c r="C761" s="102"/>
      <c r="D761" s="102"/>
    </row>
    <row r="762" spans="1:4" ht="12.75">
      <c r="A762" s="102"/>
      <c r="B762" s="102"/>
      <c r="C762" s="102"/>
      <c r="D762" s="102"/>
    </row>
    <row r="763" spans="1:4" ht="12.75">
      <c r="A763" s="102"/>
      <c r="B763" s="102"/>
      <c r="C763" s="102"/>
      <c r="D763" s="102"/>
    </row>
    <row r="764" spans="1:4" ht="12.75">
      <c r="A764" s="102"/>
      <c r="B764" s="102"/>
      <c r="C764" s="102"/>
      <c r="D764" s="102"/>
    </row>
    <row r="765" spans="1:4" ht="12.75">
      <c r="A765" s="102"/>
      <c r="B765" s="102"/>
      <c r="C765" s="102"/>
      <c r="D765" s="102"/>
    </row>
    <row r="766" spans="1:4" ht="12.75">
      <c r="A766" s="102"/>
      <c r="B766" s="102"/>
      <c r="C766" s="102"/>
      <c r="D766" s="102"/>
    </row>
    <row r="767" spans="1:4" ht="12.75">
      <c r="A767" s="102"/>
      <c r="B767" s="102"/>
      <c r="C767" s="102"/>
      <c r="D767" s="102"/>
    </row>
    <row r="768" spans="1:4" ht="12.75">
      <c r="A768" s="102"/>
      <c r="B768" s="102"/>
      <c r="C768" s="102"/>
      <c r="D768" s="102"/>
    </row>
    <row r="769" spans="1:4" ht="12.75">
      <c r="A769" s="102"/>
      <c r="B769" s="102"/>
      <c r="C769" s="102"/>
      <c r="D769" s="102"/>
    </row>
    <row r="770" spans="1:4" ht="12.75">
      <c r="A770" s="102"/>
      <c r="B770" s="102"/>
      <c r="C770" s="102"/>
      <c r="D770" s="102"/>
    </row>
    <row r="771" spans="1:4" ht="12.75">
      <c r="A771" s="102"/>
      <c r="B771" s="102"/>
      <c r="C771" s="102"/>
      <c r="D771" s="102"/>
    </row>
    <row r="772" spans="1:4" ht="12.75">
      <c r="A772" s="102"/>
      <c r="B772" s="102"/>
      <c r="C772" s="102"/>
      <c r="D772" s="102"/>
    </row>
    <row r="773" spans="1:4" ht="12.75">
      <c r="A773" s="102"/>
      <c r="B773" s="102"/>
      <c r="C773" s="102"/>
      <c r="D773" s="102"/>
    </row>
    <row r="774" spans="1:4" ht="12.75">
      <c r="A774" s="102"/>
      <c r="B774" s="102"/>
      <c r="C774" s="102"/>
      <c r="D774" s="102"/>
    </row>
    <row r="775" spans="1:4" ht="12.75">
      <c r="A775" s="102"/>
      <c r="B775" s="102"/>
      <c r="C775" s="102"/>
      <c r="D775" s="102"/>
    </row>
    <row r="776" spans="1:4" ht="12.75">
      <c r="A776" s="102"/>
      <c r="B776" s="102"/>
      <c r="C776" s="102"/>
      <c r="D776" s="102"/>
    </row>
    <row r="777" spans="1:4" ht="12.75">
      <c r="A777" s="102"/>
      <c r="B777" s="102"/>
      <c r="C777" s="102"/>
      <c r="D777" s="102"/>
    </row>
    <row r="778" spans="1:4" ht="12.75">
      <c r="A778" s="102"/>
      <c r="B778" s="102"/>
      <c r="C778" s="102"/>
      <c r="D778" s="102"/>
    </row>
    <row r="779" spans="1:4" ht="12.75">
      <c r="A779" s="102"/>
      <c r="B779" s="102"/>
      <c r="C779" s="102"/>
      <c r="D779" s="102"/>
    </row>
    <row r="780" spans="1:4" ht="12.75">
      <c r="A780" s="102"/>
      <c r="B780" s="102"/>
      <c r="C780" s="102"/>
      <c r="D780" s="102"/>
    </row>
    <row r="781" spans="1:4" ht="12.75">
      <c r="A781" s="102"/>
      <c r="B781" s="102"/>
      <c r="C781" s="102"/>
      <c r="D781" s="102"/>
    </row>
    <row r="782" spans="1:4" ht="12.75">
      <c r="A782" s="102"/>
      <c r="B782" s="102"/>
      <c r="C782" s="102"/>
      <c r="D782" s="102"/>
    </row>
    <row r="783" spans="1:4" ht="12.75">
      <c r="A783" s="102"/>
      <c r="B783" s="102"/>
      <c r="C783" s="102"/>
      <c r="D783" s="102"/>
    </row>
    <row r="784" spans="1:4" ht="12.75">
      <c r="A784" s="102"/>
      <c r="B784" s="102"/>
      <c r="C784" s="102"/>
      <c r="D784" s="102"/>
    </row>
    <row r="785" spans="1:4" ht="12.75">
      <c r="A785" s="102"/>
      <c r="B785" s="102"/>
      <c r="C785" s="102"/>
      <c r="D785" s="102"/>
    </row>
    <row r="786" spans="1:4" ht="12.75">
      <c r="A786" s="102"/>
      <c r="B786" s="102"/>
      <c r="C786" s="102"/>
      <c r="D786" s="102"/>
    </row>
    <row r="787" spans="1:4" ht="12.75">
      <c r="A787" s="102"/>
      <c r="B787" s="102"/>
      <c r="C787" s="102"/>
      <c r="D787" s="102"/>
    </row>
    <row r="788" spans="1:4" ht="12.75">
      <c r="A788" s="102"/>
      <c r="B788" s="102"/>
      <c r="C788" s="102"/>
      <c r="D788" s="102"/>
    </row>
    <row r="789" spans="1:4" ht="12.75">
      <c r="A789" s="102"/>
      <c r="B789" s="102"/>
      <c r="C789" s="102"/>
      <c r="D789" s="102"/>
    </row>
    <row r="790" spans="1:4" ht="12.75">
      <c r="A790" s="102"/>
      <c r="B790" s="102"/>
      <c r="C790" s="102"/>
      <c r="D790" s="102"/>
    </row>
    <row r="791" spans="1:4" ht="12.75">
      <c r="A791" s="102"/>
      <c r="B791" s="102"/>
      <c r="C791" s="102"/>
      <c r="D791" s="102"/>
    </row>
    <row r="792" spans="1:4" ht="12.75">
      <c r="A792" s="102"/>
      <c r="B792" s="102"/>
      <c r="C792" s="102"/>
      <c r="D792" s="102"/>
    </row>
    <row r="793" spans="1:4" ht="12.75">
      <c r="A793" s="102"/>
      <c r="B793" s="102"/>
      <c r="C793" s="102"/>
      <c r="D793" s="102"/>
    </row>
    <row r="794" spans="1:4" ht="12.75">
      <c r="A794" s="102"/>
      <c r="B794" s="102"/>
      <c r="C794" s="102"/>
      <c r="D794" s="102"/>
    </row>
    <row r="795" spans="1:4" ht="12.75">
      <c r="A795" s="102"/>
      <c r="B795" s="102"/>
      <c r="C795" s="102"/>
      <c r="D795" s="102"/>
    </row>
    <row r="796" spans="1:4" ht="12.75">
      <c r="A796" s="102"/>
      <c r="B796" s="102"/>
      <c r="C796" s="102"/>
      <c r="D796" s="102"/>
    </row>
    <row r="797" spans="1:4" ht="12.75">
      <c r="A797" s="102"/>
      <c r="B797" s="102"/>
      <c r="C797" s="102"/>
      <c r="D797" s="102"/>
    </row>
    <row r="798" spans="1:4" ht="12.75">
      <c r="A798" s="102"/>
      <c r="B798" s="102"/>
      <c r="C798" s="102"/>
      <c r="D798" s="102"/>
    </row>
    <row r="799" spans="1:4" ht="12.75">
      <c r="A799" s="102"/>
      <c r="B799" s="102"/>
      <c r="C799" s="102"/>
      <c r="D799" s="102"/>
    </row>
    <row r="800" spans="1:4" ht="12.75">
      <c r="A800" s="102"/>
      <c r="B800" s="102"/>
      <c r="C800" s="102"/>
      <c r="D800" s="102"/>
    </row>
    <row r="801" spans="1:4" ht="12.75">
      <c r="A801" s="102"/>
      <c r="B801" s="102"/>
      <c r="C801" s="102"/>
      <c r="D801" s="102"/>
    </row>
    <row r="802" spans="1:4" ht="12.75">
      <c r="A802" s="102"/>
      <c r="B802" s="102"/>
      <c r="C802" s="102"/>
      <c r="D802" s="102"/>
    </row>
    <row r="803" spans="1:4" ht="12.75">
      <c r="A803" s="102"/>
      <c r="B803" s="102"/>
      <c r="C803" s="102"/>
      <c r="D803" s="102"/>
    </row>
    <row r="804" spans="1:4" ht="12.75">
      <c r="A804" s="102"/>
      <c r="B804" s="102"/>
      <c r="C804" s="102"/>
      <c r="D804" s="102"/>
    </row>
    <row r="805" spans="1:4" ht="12.75">
      <c r="A805" s="102"/>
      <c r="B805" s="102"/>
      <c r="C805" s="102"/>
      <c r="D805" s="102"/>
    </row>
    <row r="806" spans="1:4" ht="12.75">
      <c r="A806" s="102"/>
      <c r="B806" s="102"/>
      <c r="C806" s="102"/>
      <c r="D806" s="102"/>
    </row>
    <row r="807" spans="1:4" ht="12.75">
      <c r="A807" s="102"/>
      <c r="B807" s="102"/>
      <c r="C807" s="102"/>
      <c r="D807" s="102"/>
    </row>
    <row r="808" spans="1:4" ht="12.75">
      <c r="A808" s="102"/>
      <c r="B808" s="102"/>
      <c r="C808" s="102"/>
      <c r="D808" s="102"/>
    </row>
    <row r="809" spans="1:4" ht="12.75">
      <c r="A809" s="102"/>
      <c r="B809" s="102"/>
      <c r="C809" s="102"/>
      <c r="D809" s="102"/>
    </row>
    <row r="810" spans="1:4" ht="12.75">
      <c r="A810" s="102"/>
      <c r="B810" s="102"/>
      <c r="C810" s="102"/>
      <c r="D810" s="102"/>
    </row>
    <row r="811" spans="1:4" ht="12.75">
      <c r="A811" s="102"/>
      <c r="B811" s="102"/>
      <c r="C811" s="102"/>
      <c r="D811" s="102"/>
    </row>
    <row r="812" spans="1:4" ht="12.75">
      <c r="A812" s="102"/>
      <c r="B812" s="102"/>
      <c r="C812" s="102"/>
      <c r="D812" s="102"/>
    </row>
    <row r="813" spans="1:4" ht="12.75">
      <c r="A813" s="102"/>
      <c r="B813" s="102"/>
      <c r="C813" s="102"/>
      <c r="D813" s="102"/>
    </row>
    <row r="814" spans="1:4" ht="12.75">
      <c r="A814" s="102"/>
      <c r="B814" s="102"/>
      <c r="C814" s="102"/>
      <c r="D814" s="102"/>
    </row>
    <row r="815" spans="1:4" ht="12.75">
      <c r="A815" s="102"/>
      <c r="B815" s="102"/>
      <c r="C815" s="102"/>
      <c r="D815" s="102"/>
    </row>
    <row r="816" spans="1:4" ht="12.75">
      <c r="A816" s="102"/>
      <c r="B816" s="102"/>
      <c r="C816" s="102"/>
      <c r="D816" s="102"/>
    </row>
    <row r="817" spans="1:4" ht="12.75">
      <c r="A817" s="102"/>
      <c r="B817" s="102"/>
      <c r="C817" s="102"/>
      <c r="D817" s="102"/>
    </row>
    <row r="818" spans="1:4" ht="12.75">
      <c r="A818" s="102"/>
      <c r="B818" s="102"/>
      <c r="C818" s="102"/>
      <c r="D818" s="102"/>
    </row>
    <row r="819" spans="1:4" ht="12.75">
      <c r="A819" s="102"/>
      <c r="B819" s="102"/>
      <c r="C819" s="102"/>
      <c r="D819" s="102"/>
    </row>
    <row r="820" spans="1:4" ht="12.75">
      <c r="A820" s="102"/>
      <c r="B820" s="102"/>
      <c r="C820" s="102"/>
      <c r="D820" s="102"/>
    </row>
    <row r="821" spans="1:4" ht="12.75">
      <c r="A821" s="102"/>
      <c r="B821" s="102"/>
      <c r="C821" s="102"/>
      <c r="D821" s="102"/>
    </row>
    <row r="822" spans="1:4" ht="12.75">
      <c r="A822" s="102"/>
      <c r="B822" s="102"/>
      <c r="C822" s="102"/>
      <c r="D822" s="102"/>
    </row>
    <row r="823" spans="1:4" ht="12.75">
      <c r="A823" s="102"/>
      <c r="B823" s="102"/>
      <c r="C823" s="102"/>
      <c r="D823" s="102"/>
    </row>
    <row r="824" spans="1:4" ht="12.75">
      <c r="A824" s="102"/>
      <c r="B824" s="102"/>
      <c r="C824" s="102"/>
      <c r="D824" s="102"/>
    </row>
    <row r="825" spans="1:4" ht="12.75">
      <c r="A825" s="102"/>
      <c r="B825" s="102"/>
      <c r="C825" s="102"/>
      <c r="D825" s="102"/>
    </row>
    <row r="826" spans="1:4" ht="12.75">
      <c r="A826" s="102"/>
      <c r="B826" s="102"/>
      <c r="C826" s="102"/>
      <c r="D826" s="102"/>
    </row>
    <row r="827" spans="1:4" ht="12.75">
      <c r="A827" s="102"/>
      <c r="B827" s="102"/>
      <c r="C827" s="102"/>
      <c r="D827" s="102"/>
    </row>
    <row r="828" spans="1:4" ht="12.75">
      <c r="A828" s="102"/>
      <c r="B828" s="102"/>
      <c r="C828" s="102"/>
      <c r="D828" s="102"/>
    </row>
    <row r="829" spans="1:4" ht="12.75">
      <c r="A829" s="102"/>
      <c r="B829" s="102"/>
      <c r="C829" s="102"/>
      <c r="D829" s="102"/>
    </row>
    <row r="830" spans="1:4" ht="12.75">
      <c r="A830" s="102"/>
      <c r="B830" s="102"/>
      <c r="C830" s="102"/>
      <c r="D830" s="102"/>
    </row>
    <row r="831" spans="1:4" ht="12.75">
      <c r="A831" s="102"/>
      <c r="B831" s="102"/>
      <c r="C831" s="102"/>
      <c r="D831" s="102"/>
    </row>
    <row r="832" spans="1:4" ht="12.75">
      <c r="A832" s="102"/>
      <c r="B832" s="102"/>
      <c r="C832" s="102"/>
      <c r="D832" s="102"/>
    </row>
    <row r="833" spans="1:4" ht="12.75">
      <c r="A833" s="102"/>
      <c r="B833" s="102"/>
      <c r="C833" s="102"/>
      <c r="D833" s="102"/>
    </row>
    <row r="834" spans="1:4" ht="12.75">
      <c r="A834" s="102"/>
      <c r="B834" s="102"/>
      <c r="C834" s="102"/>
      <c r="D834" s="102"/>
    </row>
    <row r="835" spans="1:4" ht="12.75">
      <c r="A835" s="102"/>
      <c r="B835" s="102"/>
      <c r="C835" s="102"/>
      <c r="D835" s="102"/>
    </row>
    <row r="836" spans="1:4" ht="12.75">
      <c r="A836" s="102"/>
      <c r="B836" s="102"/>
      <c r="C836" s="102"/>
      <c r="D836" s="102"/>
    </row>
    <row r="837" spans="1:4" ht="12.75">
      <c r="A837" s="102"/>
      <c r="B837" s="102"/>
      <c r="C837" s="102"/>
      <c r="D837" s="102"/>
    </row>
    <row r="838" spans="1:4" ht="12.75">
      <c r="A838" s="102"/>
      <c r="B838" s="102"/>
      <c r="C838" s="102"/>
      <c r="D838" s="102"/>
    </row>
    <row r="839" spans="1:4" ht="12.75">
      <c r="A839" s="102"/>
      <c r="B839" s="102"/>
      <c r="C839" s="102"/>
      <c r="D839" s="102"/>
    </row>
    <row r="840" spans="1:4" ht="12.75">
      <c r="A840" s="102"/>
      <c r="B840" s="102"/>
      <c r="C840" s="102"/>
      <c r="D840" s="102"/>
    </row>
    <row r="841" spans="1:4" ht="12.75">
      <c r="A841" s="102"/>
      <c r="B841" s="102"/>
      <c r="C841" s="102"/>
      <c r="D841" s="102"/>
    </row>
    <row r="842" spans="1:4" ht="12.75">
      <c r="A842" s="102"/>
      <c r="B842" s="102"/>
      <c r="C842" s="102"/>
      <c r="D842" s="102"/>
    </row>
    <row r="843" spans="1:4" ht="12.75">
      <c r="A843" s="102"/>
      <c r="B843" s="102"/>
      <c r="C843" s="102"/>
      <c r="D843" s="102"/>
    </row>
    <row r="844" spans="1:4" ht="12.75">
      <c r="A844" s="102"/>
      <c r="B844" s="102"/>
      <c r="C844" s="102"/>
      <c r="D844" s="102"/>
    </row>
    <row r="845" spans="1:4" ht="12.75">
      <c r="A845" s="102"/>
      <c r="B845" s="102"/>
      <c r="C845" s="102"/>
      <c r="D845" s="102"/>
    </row>
    <row r="846" spans="1:4" ht="12.75">
      <c r="A846" s="102"/>
      <c r="B846" s="102"/>
      <c r="C846" s="102"/>
      <c r="D846" s="102"/>
    </row>
    <row r="847" spans="1:4" ht="12.75">
      <c r="A847" s="102"/>
      <c r="B847" s="102"/>
      <c r="C847" s="102"/>
      <c r="D847" s="102"/>
    </row>
    <row r="848" spans="1:4" ht="12.75">
      <c r="A848" s="102"/>
      <c r="B848" s="102"/>
      <c r="C848" s="102"/>
      <c r="D848" s="102"/>
    </row>
    <row r="849" spans="1:4" ht="12.75">
      <c r="A849" s="102"/>
      <c r="B849" s="102"/>
      <c r="C849" s="102"/>
      <c r="D849" s="102"/>
    </row>
    <row r="850" spans="1:4" ht="12.75">
      <c r="A850" s="102"/>
      <c r="B850" s="102"/>
      <c r="C850" s="102"/>
      <c r="D850" s="102"/>
    </row>
    <row r="851" spans="1:4" ht="12.75">
      <c r="A851" s="102"/>
      <c r="B851" s="102"/>
      <c r="C851" s="102"/>
      <c r="D851" s="102"/>
    </row>
    <row r="852" spans="1:4" ht="12.75">
      <c r="A852" s="102"/>
      <c r="B852" s="102"/>
      <c r="C852" s="102"/>
      <c r="D852" s="102"/>
    </row>
    <row r="853" spans="1:4" ht="12.75">
      <c r="A853" s="102"/>
      <c r="B853" s="102"/>
      <c r="C853" s="102"/>
      <c r="D853" s="102"/>
    </row>
    <row r="854" spans="1:4" ht="12.75">
      <c r="A854" s="102"/>
      <c r="B854" s="102"/>
      <c r="C854" s="102"/>
      <c r="D854" s="102"/>
    </row>
    <row r="855" spans="1:4" ht="12.75">
      <c r="A855" s="102"/>
      <c r="B855" s="102"/>
      <c r="C855" s="102"/>
      <c r="D855" s="102"/>
    </row>
    <row r="856" spans="1:4" ht="12.75">
      <c r="A856" s="102"/>
      <c r="B856" s="102"/>
      <c r="C856" s="102"/>
      <c r="D856" s="102"/>
    </row>
    <row r="857" spans="1:4" ht="12.75">
      <c r="A857" s="102"/>
      <c r="B857" s="102"/>
      <c r="C857" s="102"/>
      <c r="D857" s="102"/>
    </row>
    <row r="858" spans="1:4" ht="12.75">
      <c r="A858" s="102"/>
      <c r="B858" s="102"/>
      <c r="C858" s="102"/>
      <c r="D858" s="102"/>
    </row>
    <row r="859" spans="1:4" ht="12.75">
      <c r="A859" s="102"/>
      <c r="B859" s="102"/>
      <c r="C859" s="102"/>
      <c r="D859" s="102"/>
    </row>
    <row r="860" spans="1:4" ht="12.75">
      <c r="A860" s="102"/>
      <c r="B860" s="102"/>
      <c r="C860" s="102"/>
      <c r="D860" s="102"/>
    </row>
    <row r="861" spans="1:4" ht="12.75">
      <c r="A861" s="102"/>
      <c r="B861" s="102"/>
      <c r="C861" s="102"/>
      <c r="D861" s="102"/>
    </row>
    <row r="862" spans="1:4" ht="12.75">
      <c r="A862" s="102"/>
      <c r="B862" s="102"/>
      <c r="C862" s="102"/>
      <c r="D862" s="102"/>
    </row>
    <row r="863" spans="1:4" ht="12.75">
      <c r="A863" s="102"/>
      <c r="B863" s="102"/>
      <c r="C863" s="102"/>
      <c r="D863" s="102"/>
    </row>
    <row r="864" spans="1:4" ht="12.75">
      <c r="A864" s="102"/>
      <c r="B864" s="102"/>
      <c r="C864" s="102"/>
      <c r="D864" s="102"/>
    </row>
    <row r="865" spans="1:4" ht="12.75">
      <c r="A865" s="102"/>
      <c r="B865" s="102"/>
      <c r="C865" s="102"/>
      <c r="D865" s="102"/>
    </row>
    <row r="866" spans="1:4" ht="12.75">
      <c r="A866" s="102"/>
      <c r="B866" s="102"/>
      <c r="C866" s="102"/>
      <c r="D866" s="102"/>
    </row>
    <row r="867" spans="1:4" ht="12.75">
      <c r="A867" s="102"/>
      <c r="B867" s="102"/>
      <c r="C867" s="102"/>
      <c r="D867" s="102"/>
    </row>
    <row r="868" spans="1:4" ht="12.75">
      <c r="A868" s="102"/>
      <c r="B868" s="102"/>
      <c r="C868" s="102"/>
      <c r="D868" s="102"/>
    </row>
    <row r="869" spans="1:4" ht="12.75">
      <c r="A869" s="102"/>
      <c r="B869" s="102"/>
      <c r="C869" s="102"/>
      <c r="D869" s="102"/>
    </row>
    <row r="870" spans="1:4" ht="12.75">
      <c r="A870" s="102"/>
      <c r="B870" s="102"/>
      <c r="C870" s="102"/>
      <c r="D870" s="102"/>
    </row>
    <row r="871" spans="1:4" ht="12.75">
      <c r="A871" s="102"/>
      <c r="B871" s="102"/>
      <c r="C871" s="102"/>
      <c r="D871" s="102"/>
    </row>
    <row r="872" spans="1:4" ht="12.75">
      <c r="A872" s="102"/>
      <c r="B872" s="102"/>
      <c r="C872" s="102"/>
      <c r="D872" s="102"/>
    </row>
    <row r="873" spans="1:4" ht="12.75">
      <c r="A873" s="102"/>
      <c r="B873" s="102"/>
      <c r="C873" s="102"/>
      <c r="D873" s="102"/>
    </row>
    <row r="874" spans="1:4" ht="12.75">
      <c r="A874" s="102"/>
      <c r="B874" s="102"/>
      <c r="C874" s="102"/>
      <c r="D874" s="102"/>
    </row>
    <row r="875" spans="1:4" ht="12.75">
      <c r="A875" s="102"/>
      <c r="B875" s="102"/>
      <c r="C875" s="102"/>
      <c r="D875" s="102"/>
    </row>
    <row r="876" spans="1:4" ht="12.75">
      <c r="A876" s="102"/>
      <c r="B876" s="102"/>
      <c r="C876" s="102"/>
      <c r="D876" s="102"/>
    </row>
    <row r="877" spans="1:4" ht="12.75">
      <c r="A877" s="102"/>
      <c r="B877" s="102"/>
      <c r="C877" s="102"/>
      <c r="D877" s="102"/>
    </row>
    <row r="878" spans="1:4" ht="12.75">
      <c r="A878" s="102"/>
      <c r="B878" s="102"/>
      <c r="C878" s="102"/>
      <c r="D878" s="102"/>
    </row>
    <row r="879" spans="1:4" ht="12.75">
      <c r="A879" s="102"/>
      <c r="B879" s="102"/>
      <c r="C879" s="102"/>
      <c r="D879" s="102"/>
    </row>
    <row r="880" spans="1:4" ht="12.75">
      <c r="A880" s="102"/>
      <c r="B880" s="102"/>
      <c r="C880" s="102"/>
      <c r="D880" s="102"/>
    </row>
    <row r="881" spans="1:4" ht="12.75">
      <c r="A881" s="102"/>
      <c r="B881" s="102"/>
      <c r="C881" s="102"/>
      <c r="D881" s="102"/>
    </row>
    <row r="882" spans="1:4" ht="12.75">
      <c r="A882" s="102"/>
      <c r="B882" s="102"/>
      <c r="C882" s="102"/>
      <c r="D882" s="102"/>
    </row>
    <row r="883" spans="1:4" ht="12.75">
      <c r="A883" s="102"/>
      <c r="B883" s="102"/>
      <c r="C883" s="102"/>
      <c r="D883" s="102"/>
    </row>
    <row r="884" spans="1:4" ht="12.75">
      <c r="A884" s="102"/>
      <c r="B884" s="102"/>
      <c r="C884" s="102"/>
      <c r="D884" s="102"/>
    </row>
    <row r="885" spans="1:4" ht="12.75">
      <c r="A885" s="102"/>
      <c r="B885" s="102"/>
      <c r="C885" s="102"/>
      <c r="D885" s="102"/>
    </row>
    <row r="886" spans="1:4" ht="12.75">
      <c r="A886" s="102"/>
      <c r="B886" s="102"/>
      <c r="C886" s="102"/>
      <c r="D886" s="102"/>
    </row>
    <row r="887" spans="1:4" ht="12.75">
      <c r="A887" s="102"/>
      <c r="B887" s="102"/>
      <c r="C887" s="102"/>
      <c r="D887" s="102"/>
    </row>
    <row r="888" spans="1:4" ht="12.75">
      <c r="A888" s="102"/>
      <c r="B888" s="102"/>
      <c r="C888" s="102"/>
      <c r="D888" s="102"/>
    </row>
    <row r="889" spans="1:4" ht="12.75">
      <c r="A889" s="102"/>
      <c r="B889" s="102"/>
      <c r="C889" s="102"/>
      <c r="D889" s="102"/>
    </row>
    <row r="890" spans="1:4" ht="12.75">
      <c r="A890" s="102"/>
      <c r="B890" s="102"/>
      <c r="C890" s="102"/>
      <c r="D890" s="102"/>
    </row>
    <row r="891" spans="1:4" ht="12.75">
      <c r="A891" s="102"/>
      <c r="B891" s="102"/>
      <c r="C891" s="102"/>
      <c r="D891" s="102"/>
    </row>
    <row r="892" spans="1:4" ht="12.75">
      <c r="A892" s="102"/>
      <c r="B892" s="102"/>
      <c r="C892" s="102"/>
      <c r="D892" s="102"/>
    </row>
    <row r="893" spans="1:4" ht="12.75">
      <c r="A893" s="102"/>
      <c r="B893" s="102"/>
      <c r="C893" s="102"/>
      <c r="D893" s="102"/>
    </row>
    <row r="894" spans="1:4" ht="12.75">
      <c r="A894" s="102"/>
      <c r="B894" s="102"/>
      <c r="C894" s="102"/>
      <c r="D894" s="102"/>
    </row>
    <row r="895" spans="1:4" ht="12.75">
      <c r="A895" s="102"/>
      <c r="B895" s="102"/>
      <c r="C895" s="102"/>
      <c r="D895" s="102"/>
    </row>
    <row r="896" spans="1:4" ht="12.75">
      <c r="A896" s="102"/>
      <c r="B896" s="102"/>
      <c r="C896" s="102"/>
      <c r="D896" s="102"/>
    </row>
    <row r="897" spans="1:4" ht="12.75">
      <c r="A897" s="102"/>
      <c r="B897" s="102"/>
      <c r="C897" s="102"/>
      <c r="D897" s="102"/>
    </row>
    <row r="898" spans="1:4" ht="12.75">
      <c r="A898" s="102"/>
      <c r="B898" s="102"/>
      <c r="C898" s="102"/>
      <c r="D898" s="102"/>
    </row>
    <row r="899" spans="1:4" ht="12.75">
      <c r="A899" s="102"/>
      <c r="B899" s="102"/>
      <c r="C899" s="102"/>
      <c r="D899" s="102"/>
    </row>
    <row r="900" spans="1:4" ht="12.75">
      <c r="A900" s="102"/>
      <c r="B900" s="102"/>
      <c r="C900" s="102"/>
      <c r="D900" s="102"/>
    </row>
    <row r="901" spans="1:4" ht="12.75">
      <c r="A901" s="102"/>
      <c r="B901" s="102"/>
      <c r="C901" s="102"/>
      <c r="D901" s="102"/>
    </row>
    <row r="902" spans="1:4" ht="12.75">
      <c r="A902" s="102"/>
      <c r="B902" s="102"/>
      <c r="C902" s="102"/>
      <c r="D902" s="102"/>
    </row>
    <row r="903" spans="1:4" ht="12.75">
      <c r="A903" s="102"/>
      <c r="B903" s="102"/>
      <c r="C903" s="102"/>
      <c r="D903" s="102"/>
    </row>
    <row r="904" spans="1:4" ht="12.75">
      <c r="A904" s="102"/>
      <c r="B904" s="102"/>
      <c r="C904" s="102"/>
      <c r="D904" s="102"/>
    </row>
    <row r="905" spans="1:4" ht="12.75">
      <c r="A905" s="102"/>
      <c r="B905" s="102"/>
      <c r="C905" s="102"/>
      <c r="D905" s="102"/>
    </row>
    <row r="906" spans="1:4" ht="12.75">
      <c r="A906" s="102"/>
      <c r="B906" s="102"/>
      <c r="C906" s="102"/>
      <c r="D906" s="102"/>
    </row>
    <row r="907" spans="1:4" ht="12.75">
      <c r="A907" s="102"/>
      <c r="B907" s="102"/>
      <c r="C907" s="102"/>
      <c r="D907" s="102"/>
    </row>
    <row r="908" spans="1:4" ht="12.75">
      <c r="A908" s="102"/>
      <c r="B908" s="102"/>
      <c r="C908" s="102"/>
      <c r="D908" s="102"/>
    </row>
    <row r="909" spans="1:4" ht="12.75">
      <c r="A909" s="102"/>
      <c r="B909" s="102"/>
      <c r="C909" s="102"/>
      <c r="D909" s="102"/>
    </row>
    <row r="910" spans="1:4" ht="12.75">
      <c r="A910" s="102"/>
      <c r="B910" s="102"/>
      <c r="C910" s="102"/>
      <c r="D910" s="102"/>
    </row>
    <row r="911" spans="1:4" ht="12.75">
      <c r="A911" s="102"/>
      <c r="B911" s="102"/>
      <c r="C911" s="102"/>
      <c r="D911" s="102"/>
    </row>
    <row r="912" spans="1:4" ht="12.75">
      <c r="A912" s="102"/>
      <c r="B912" s="102"/>
      <c r="C912" s="102"/>
      <c r="D912" s="102"/>
    </row>
    <row r="913" spans="1:4" ht="12.75">
      <c r="A913" s="102"/>
      <c r="B913" s="102"/>
      <c r="C913" s="102"/>
      <c r="D913" s="102"/>
    </row>
    <row r="914" spans="1:4" ht="12.75">
      <c r="A914" s="102"/>
      <c r="B914" s="102"/>
      <c r="C914" s="102"/>
      <c r="D914" s="102"/>
    </row>
    <row r="915" spans="1:4" ht="12.75">
      <c r="A915" s="102"/>
      <c r="B915" s="102"/>
      <c r="C915" s="102"/>
      <c r="D915" s="102"/>
    </row>
    <row r="916" spans="1:4" ht="12.75">
      <c r="A916" s="102"/>
      <c r="B916" s="102"/>
      <c r="C916" s="102"/>
      <c r="D916" s="102"/>
    </row>
    <row r="917" spans="1:4" ht="12.75">
      <c r="A917" s="102"/>
      <c r="B917" s="102"/>
      <c r="C917" s="102"/>
      <c r="D917" s="102"/>
    </row>
    <row r="918" spans="1:4" ht="12.75">
      <c r="A918" s="102"/>
      <c r="B918" s="102"/>
      <c r="C918" s="102"/>
      <c r="D918" s="102"/>
    </row>
    <row r="919" spans="1:4" ht="12.75">
      <c r="A919" s="102"/>
      <c r="B919" s="102"/>
      <c r="C919" s="102"/>
      <c r="D919" s="102"/>
    </row>
    <row r="920" spans="1:4" ht="12.75">
      <c r="A920" s="102"/>
      <c r="B920" s="102"/>
      <c r="C920" s="102"/>
      <c r="D920" s="102"/>
    </row>
    <row r="921" spans="1:4" ht="12.75">
      <c r="A921" s="102"/>
      <c r="B921" s="102"/>
      <c r="C921" s="102"/>
      <c r="D921" s="102"/>
    </row>
    <row r="922" spans="1:4" ht="12.75">
      <c r="A922" s="102"/>
      <c r="B922" s="102"/>
      <c r="C922" s="102"/>
      <c r="D922" s="102"/>
    </row>
    <row r="923" spans="1:4" ht="12.75">
      <c r="A923" s="102"/>
      <c r="B923" s="102"/>
      <c r="C923" s="102"/>
      <c r="D923" s="102"/>
    </row>
    <row r="924" spans="1:4" ht="12.75">
      <c r="A924" s="102"/>
      <c r="B924" s="102"/>
      <c r="C924" s="102"/>
      <c r="D924" s="102"/>
    </row>
    <row r="925" spans="1:4" ht="12.75">
      <c r="A925" s="102"/>
      <c r="B925" s="102"/>
      <c r="C925" s="102"/>
      <c r="D925" s="102"/>
    </row>
    <row r="926" spans="1:4" ht="12.75">
      <c r="A926" s="102"/>
      <c r="B926" s="102"/>
      <c r="C926" s="102"/>
      <c r="D926" s="102"/>
    </row>
    <row r="927" spans="1:4" ht="12.75">
      <c r="A927" s="102"/>
      <c r="B927" s="102"/>
      <c r="C927" s="102"/>
      <c r="D927" s="102"/>
    </row>
    <row r="928" spans="1:4" ht="12.75">
      <c r="A928" s="102"/>
      <c r="B928" s="102"/>
      <c r="C928" s="102"/>
      <c r="D928" s="102"/>
    </row>
    <row r="929" spans="1:4" ht="12.75">
      <c r="A929" s="102"/>
      <c r="B929" s="102"/>
      <c r="C929" s="102"/>
      <c r="D929" s="102"/>
    </row>
    <row r="930" spans="1:4" ht="12.75">
      <c r="A930" s="102"/>
      <c r="B930" s="102"/>
      <c r="C930" s="102"/>
      <c r="D930" s="102"/>
    </row>
    <row r="931" spans="1:4" ht="12.75">
      <c r="A931" s="102"/>
      <c r="B931" s="102"/>
      <c r="C931" s="102"/>
      <c r="D931" s="102"/>
    </row>
    <row r="932" spans="1:4" ht="12.75">
      <c r="A932" s="102"/>
      <c r="B932" s="102"/>
      <c r="C932" s="102"/>
      <c r="D932" s="102"/>
    </row>
    <row r="933" spans="1:4" ht="12.75">
      <c r="A933" s="102"/>
      <c r="B933" s="102"/>
      <c r="C933" s="102"/>
      <c r="D933" s="102"/>
    </row>
    <row r="934" spans="1:4" ht="12.75">
      <c r="A934" s="102"/>
      <c r="B934" s="102"/>
      <c r="C934" s="102"/>
      <c r="D934" s="102"/>
    </row>
    <row r="935" spans="1:4" ht="12.75">
      <c r="A935" s="102"/>
      <c r="B935" s="102"/>
      <c r="C935" s="102"/>
      <c r="D935" s="102"/>
    </row>
    <row r="936" spans="1:4" ht="12.75">
      <c r="A936" s="102"/>
      <c r="B936" s="102"/>
      <c r="C936" s="102"/>
      <c r="D936" s="102"/>
    </row>
    <row r="937" spans="1:4" ht="12.75">
      <c r="A937" s="102"/>
      <c r="B937" s="102"/>
      <c r="C937" s="102"/>
      <c r="D937" s="102"/>
    </row>
    <row r="938" spans="1:4" ht="12.75">
      <c r="A938" s="102"/>
      <c r="B938" s="102"/>
      <c r="C938" s="102"/>
      <c r="D938" s="102"/>
    </row>
    <row r="939" spans="1:4" ht="12.75">
      <c r="A939" s="102"/>
      <c r="B939" s="102"/>
      <c r="C939" s="102"/>
      <c r="D939" s="102"/>
    </row>
    <row r="940" spans="1:4" ht="12.75">
      <c r="A940" s="102"/>
      <c r="B940" s="102"/>
      <c r="C940" s="102"/>
      <c r="D940" s="102"/>
    </row>
    <row r="941" spans="1:4" ht="12.75">
      <c r="A941" s="102"/>
      <c r="B941" s="102"/>
      <c r="C941" s="102"/>
      <c r="D941" s="102"/>
    </row>
    <row r="942" spans="1:4" ht="12.75">
      <c r="A942" s="102"/>
      <c r="B942" s="102"/>
      <c r="C942" s="102"/>
      <c r="D942" s="102"/>
    </row>
    <row r="943" spans="1:4" ht="12.75">
      <c r="A943" s="102"/>
      <c r="B943" s="102"/>
      <c r="C943" s="102"/>
      <c r="D943" s="102"/>
    </row>
    <row r="944" spans="1:4" ht="12.75">
      <c r="A944" s="102"/>
      <c r="B944" s="102"/>
      <c r="C944" s="102"/>
      <c r="D944" s="102"/>
    </row>
    <row r="945" spans="1:4" ht="12.75">
      <c r="A945" s="102"/>
      <c r="B945" s="102"/>
      <c r="C945" s="102"/>
      <c r="D945" s="102"/>
    </row>
    <row r="946" spans="1:4" ht="12.75">
      <c r="A946" s="102"/>
      <c r="B946" s="102"/>
      <c r="C946" s="102"/>
      <c r="D946" s="102"/>
    </row>
    <row r="947" spans="1:4" ht="12.75">
      <c r="A947" s="102"/>
      <c r="B947" s="102"/>
      <c r="C947" s="102"/>
      <c r="D947" s="102"/>
    </row>
    <row r="948" spans="1:4" ht="12.75">
      <c r="A948" s="102"/>
      <c r="B948" s="102"/>
      <c r="C948" s="102"/>
      <c r="D948" s="102"/>
    </row>
    <row r="949" spans="1:4" ht="12.75">
      <c r="A949" s="102"/>
      <c r="B949" s="102"/>
      <c r="C949" s="102"/>
      <c r="D949" s="102"/>
    </row>
    <row r="950" spans="1:4" ht="12.75">
      <c r="A950" s="102"/>
      <c r="B950" s="102"/>
      <c r="C950" s="102"/>
      <c r="D950" s="102"/>
    </row>
    <row r="951" spans="1:4" ht="12.75">
      <c r="A951" s="102"/>
      <c r="B951" s="102"/>
      <c r="C951" s="102"/>
      <c r="D951" s="102"/>
    </row>
    <row r="952" spans="1:4" ht="12.75">
      <c r="A952" s="102"/>
      <c r="B952" s="102"/>
      <c r="C952" s="102"/>
      <c r="D952" s="102"/>
    </row>
    <row r="953" spans="1:4" ht="12.75">
      <c r="A953" s="102"/>
      <c r="B953" s="102"/>
      <c r="C953" s="102"/>
      <c r="D953" s="102"/>
    </row>
    <row r="954" spans="1:4" ht="12.75">
      <c r="A954" s="102"/>
      <c r="B954" s="102"/>
      <c r="C954" s="102"/>
      <c r="D954" s="102"/>
    </row>
    <row r="955" spans="1:4" ht="12.75">
      <c r="A955" s="102"/>
      <c r="B955" s="102"/>
      <c r="C955" s="102"/>
      <c r="D955" s="102"/>
    </row>
    <row r="956" spans="1:4" ht="12.75">
      <c r="A956" s="102"/>
      <c r="B956" s="102"/>
      <c r="C956" s="102"/>
      <c r="D956" s="102"/>
    </row>
    <row r="957" spans="1:4" ht="12.75">
      <c r="A957" s="102"/>
      <c r="B957" s="102"/>
      <c r="C957" s="102"/>
      <c r="D957" s="102"/>
    </row>
    <row r="958" spans="1:4" ht="12.75">
      <c r="A958" s="102"/>
      <c r="B958" s="102"/>
      <c r="C958" s="102"/>
      <c r="D958" s="102"/>
    </row>
    <row r="959" spans="1:4" ht="12.75">
      <c r="A959" s="102"/>
      <c r="B959" s="102"/>
      <c r="C959" s="102"/>
      <c r="D959" s="102"/>
    </row>
    <row r="960" spans="1:4" ht="12.75">
      <c r="A960" s="102"/>
      <c r="B960" s="102"/>
      <c r="C960" s="102"/>
      <c r="D960" s="102"/>
    </row>
    <row r="961" spans="1:4" ht="12.75">
      <c r="A961" s="102"/>
      <c r="B961" s="102"/>
      <c r="C961" s="102"/>
      <c r="D961" s="102"/>
    </row>
    <row r="962" spans="1:4" ht="12.75">
      <c r="A962" s="102"/>
      <c r="B962" s="102"/>
      <c r="C962" s="102"/>
      <c r="D962" s="102"/>
    </row>
    <row r="963" spans="1:4" ht="12.75">
      <c r="A963" s="102"/>
      <c r="B963" s="102"/>
      <c r="C963" s="102"/>
      <c r="D963" s="102"/>
    </row>
    <row r="964" spans="1:4" ht="12.75">
      <c r="A964" s="102"/>
      <c r="B964" s="102"/>
      <c r="C964" s="102"/>
      <c r="D964" s="102"/>
    </row>
    <row r="965" spans="1:4" ht="12.75">
      <c r="A965" s="102"/>
      <c r="B965" s="102"/>
      <c r="C965" s="102"/>
      <c r="D965" s="102"/>
    </row>
    <row r="966" spans="1:4" ht="12.75">
      <c r="A966" s="102"/>
      <c r="B966" s="102"/>
      <c r="C966" s="102"/>
      <c r="D966" s="102"/>
    </row>
    <row r="967" spans="1:4" ht="12.75">
      <c r="A967" s="102"/>
      <c r="B967" s="102"/>
      <c r="C967" s="102"/>
      <c r="D967" s="102"/>
    </row>
    <row r="968" spans="1:4" ht="12.75">
      <c r="A968" s="102"/>
      <c r="B968" s="102"/>
      <c r="C968" s="102"/>
      <c r="D968" s="102"/>
    </row>
    <row r="969" spans="1:4" ht="12.75">
      <c r="A969" s="102"/>
      <c r="B969" s="102"/>
      <c r="C969" s="102"/>
      <c r="D969" s="102"/>
    </row>
    <row r="970" spans="1:4" ht="12.75">
      <c r="A970" s="102"/>
      <c r="B970" s="102"/>
      <c r="C970" s="102"/>
      <c r="D970" s="102"/>
    </row>
    <row r="971" spans="1:4" ht="12.75">
      <c r="A971" s="102"/>
      <c r="B971" s="102"/>
      <c r="C971" s="102"/>
      <c r="D971" s="102"/>
    </row>
    <row r="972" spans="1:4" ht="12.75">
      <c r="A972" s="102"/>
      <c r="B972" s="102"/>
      <c r="C972" s="102"/>
      <c r="D972" s="102"/>
    </row>
    <row r="973" spans="1:4" ht="12.75">
      <c r="A973" s="102"/>
      <c r="B973" s="102"/>
      <c r="C973" s="102"/>
      <c r="D973" s="102"/>
    </row>
    <row r="974" spans="1:4" ht="12.75">
      <c r="A974" s="102"/>
      <c r="B974" s="102"/>
      <c r="C974" s="102"/>
      <c r="D974" s="102"/>
    </row>
    <row r="975" spans="1:4" ht="12.75">
      <c r="A975" s="102"/>
      <c r="B975" s="102"/>
      <c r="C975" s="102"/>
      <c r="D975" s="102"/>
    </row>
    <row r="976" spans="1:4" ht="12.75">
      <c r="A976" s="102"/>
      <c r="B976" s="102"/>
      <c r="C976" s="102"/>
      <c r="D976" s="102"/>
    </row>
    <row r="977" spans="1:4" ht="12.75">
      <c r="A977" s="102"/>
      <c r="B977" s="102"/>
      <c r="C977" s="102"/>
      <c r="D977" s="102"/>
    </row>
    <row r="978" spans="1:4" ht="12.75">
      <c r="A978" s="102"/>
      <c r="B978" s="102"/>
      <c r="C978" s="102"/>
      <c r="D978" s="102"/>
    </row>
    <row r="979" spans="1:4" ht="12.75">
      <c r="A979" s="102"/>
      <c r="B979" s="102"/>
      <c r="C979" s="102"/>
      <c r="D979" s="102"/>
    </row>
    <row r="980" spans="1:4" ht="12.75">
      <c r="A980" s="102"/>
      <c r="B980" s="102"/>
      <c r="C980" s="102"/>
      <c r="D980" s="102"/>
    </row>
    <row r="981" spans="1:4" ht="12.75">
      <c r="A981" s="102"/>
      <c r="B981" s="102"/>
      <c r="C981" s="102"/>
      <c r="D981" s="102"/>
    </row>
    <row r="982" spans="1:4" ht="12.75">
      <c r="A982" s="102"/>
      <c r="B982" s="102"/>
      <c r="C982" s="102"/>
      <c r="D982" s="102"/>
    </row>
    <row r="983" spans="1:4" ht="12.75">
      <c r="A983" s="102"/>
      <c r="B983" s="102"/>
      <c r="C983" s="102"/>
      <c r="D983" s="102"/>
    </row>
    <row r="984" spans="1:4" ht="12.75">
      <c r="A984" s="102"/>
      <c r="B984" s="102"/>
      <c r="C984" s="102"/>
      <c r="D984" s="102"/>
    </row>
    <row r="985" spans="1:4" ht="12.75">
      <c r="A985" s="102"/>
      <c r="B985" s="102"/>
      <c r="C985" s="102"/>
      <c r="D985" s="102"/>
    </row>
    <row r="986" spans="1:4" ht="12.75">
      <c r="A986" s="102"/>
      <c r="B986" s="102"/>
      <c r="C986" s="102"/>
      <c r="D986" s="102"/>
    </row>
    <row r="987" spans="1:4" ht="12.75">
      <c r="A987" s="102"/>
      <c r="B987" s="102"/>
      <c r="C987" s="102"/>
      <c r="D987" s="102"/>
    </row>
    <row r="988" spans="1:4" ht="12.75">
      <c r="A988" s="102"/>
      <c r="B988" s="102"/>
      <c r="C988" s="102"/>
      <c r="D988" s="102"/>
    </row>
    <row r="989" spans="1:4" ht="12.75">
      <c r="A989" s="102"/>
      <c r="B989" s="102"/>
      <c r="C989" s="102"/>
      <c r="D989" s="102"/>
    </row>
    <row r="990" spans="1:4" ht="12.75">
      <c r="A990" s="102"/>
      <c r="B990" s="102"/>
      <c r="C990" s="102"/>
      <c r="D990" s="102"/>
    </row>
    <row r="991" spans="1:4" ht="12.75">
      <c r="A991" s="102"/>
      <c r="B991" s="102"/>
      <c r="C991" s="102"/>
      <c r="D991" s="102"/>
    </row>
    <row r="992" spans="1:4" ht="12.75">
      <c r="A992" s="102"/>
      <c r="B992" s="102"/>
      <c r="C992" s="102"/>
      <c r="D992" s="102"/>
    </row>
    <row r="993" spans="1:4" ht="12.75">
      <c r="A993" s="102"/>
      <c r="B993" s="102"/>
      <c r="C993" s="102"/>
      <c r="D993" s="102"/>
    </row>
    <row r="994" spans="1:4" ht="12.75">
      <c r="A994" s="102"/>
      <c r="B994" s="102"/>
      <c r="C994" s="102"/>
      <c r="D994" s="102"/>
    </row>
    <row r="995" spans="1:4" ht="12.75">
      <c r="A995" s="102"/>
      <c r="B995" s="102"/>
      <c r="C995" s="102"/>
      <c r="D995" s="102"/>
    </row>
    <row r="996" spans="1:4" ht="12.75">
      <c r="A996" s="102"/>
      <c r="B996" s="102"/>
      <c r="C996" s="102"/>
      <c r="D996" s="102"/>
    </row>
    <row r="997" spans="1:4" ht="12.75">
      <c r="A997" s="102"/>
      <c r="B997" s="102"/>
      <c r="C997" s="102"/>
      <c r="D997" s="102"/>
    </row>
    <row r="998" spans="1:4" ht="12.75">
      <c r="A998" s="102"/>
      <c r="B998" s="102"/>
      <c r="C998" s="102"/>
      <c r="D998" s="102"/>
    </row>
    <row r="999" spans="1:4" ht="12.75">
      <c r="A999" s="102"/>
      <c r="B999" s="102"/>
      <c r="C999" s="102"/>
      <c r="D999" s="102"/>
    </row>
    <row r="1000" spans="1:4" ht="12.75">
      <c r="A1000" s="102"/>
      <c r="B1000" s="102"/>
      <c r="C1000" s="102"/>
      <c r="D1000" s="102"/>
    </row>
    <row r="1001" spans="1:4" ht="12.75">
      <c r="A1001" s="102"/>
      <c r="B1001" s="102"/>
      <c r="C1001" s="102"/>
      <c r="D1001" s="102"/>
    </row>
    <row r="1002" spans="1:4" ht="12.75">
      <c r="A1002" s="102"/>
      <c r="B1002" s="102"/>
      <c r="C1002" s="102"/>
      <c r="D1002" s="102"/>
    </row>
    <row r="1003" spans="1:4" ht="12.75">
      <c r="A1003" s="102"/>
      <c r="B1003" s="102"/>
      <c r="C1003" s="102"/>
      <c r="D1003" s="102"/>
    </row>
    <row r="1004" spans="1:4" ht="12.75">
      <c r="A1004" s="102"/>
      <c r="B1004" s="102"/>
      <c r="C1004" s="102"/>
      <c r="D1004" s="102"/>
    </row>
    <row r="1005" spans="1:4" ht="12.75">
      <c r="A1005" s="102"/>
      <c r="B1005" s="102"/>
      <c r="C1005" s="102"/>
      <c r="D1005" s="102"/>
    </row>
    <row r="1006" spans="1:4" ht="12.75">
      <c r="A1006" s="102"/>
      <c r="B1006" s="102"/>
      <c r="C1006" s="102"/>
      <c r="D1006" s="102"/>
    </row>
    <row r="1007" spans="1:4" ht="12.75">
      <c r="A1007" s="102"/>
      <c r="B1007" s="102"/>
      <c r="C1007" s="102"/>
      <c r="D1007" s="102"/>
    </row>
    <row r="1008" spans="1:4" ht="12.75">
      <c r="A1008" s="102"/>
      <c r="B1008" s="102"/>
      <c r="C1008" s="102"/>
      <c r="D1008" s="102"/>
    </row>
    <row r="1009" spans="1:4" ht="12.75">
      <c r="A1009" s="102"/>
      <c r="B1009" s="102"/>
      <c r="C1009" s="102"/>
      <c r="D1009" s="102"/>
    </row>
    <row r="1010" spans="1:4" ht="12.75">
      <c r="A1010" s="102"/>
      <c r="B1010" s="102"/>
      <c r="C1010" s="102"/>
      <c r="D1010" s="102"/>
    </row>
    <row r="1011" spans="1:4" ht="12.75">
      <c r="A1011" s="102"/>
      <c r="B1011" s="102"/>
      <c r="C1011" s="102"/>
      <c r="D1011" s="102"/>
    </row>
    <row r="1012" spans="1:4" ht="12.75">
      <c r="A1012" s="102"/>
      <c r="B1012" s="102"/>
      <c r="C1012" s="102"/>
      <c r="D1012" s="102"/>
    </row>
    <row r="1013" spans="1:4" ht="12.75">
      <c r="A1013" s="102"/>
      <c r="B1013" s="102"/>
      <c r="C1013" s="102"/>
      <c r="D1013" s="102"/>
    </row>
    <row r="1014" spans="1:4" ht="12.75">
      <c r="A1014" s="102"/>
      <c r="B1014" s="102"/>
      <c r="C1014" s="102"/>
      <c r="D1014" s="102"/>
    </row>
    <row r="1015" spans="1:4" ht="12.75">
      <c r="A1015" s="102"/>
      <c r="B1015" s="102"/>
      <c r="C1015" s="102"/>
      <c r="D1015" s="102"/>
    </row>
    <row r="1016" spans="1:4" ht="12.75">
      <c r="A1016" s="102"/>
      <c r="B1016" s="102"/>
      <c r="C1016" s="102"/>
      <c r="D1016" s="102"/>
    </row>
    <row r="1017" spans="1:4" ht="12.75">
      <c r="A1017" s="102"/>
      <c r="B1017" s="102"/>
      <c r="C1017" s="102"/>
      <c r="D1017" s="102"/>
    </row>
    <row r="1018" spans="1:4" ht="12.75">
      <c r="A1018" s="102"/>
      <c r="B1018" s="102"/>
      <c r="C1018" s="102"/>
      <c r="D1018" s="102"/>
    </row>
    <row r="1019" spans="1:4" ht="12.75">
      <c r="A1019" s="102"/>
      <c r="B1019" s="102"/>
      <c r="C1019" s="102"/>
      <c r="D1019" s="102"/>
    </row>
    <row r="1020" spans="1:4" ht="12.75">
      <c r="A1020" s="102"/>
      <c r="B1020" s="102"/>
      <c r="C1020" s="102"/>
      <c r="D1020" s="102"/>
    </row>
    <row r="1021" spans="1:4" ht="12.75">
      <c r="A1021" s="102"/>
      <c r="B1021" s="102"/>
      <c r="C1021" s="102"/>
      <c r="D1021" s="102"/>
    </row>
    <row r="1022" spans="1:4" ht="12.75">
      <c r="A1022" s="102"/>
      <c r="B1022" s="102"/>
      <c r="C1022" s="102"/>
      <c r="D1022" s="102"/>
    </row>
    <row r="1023" spans="1:4" ht="12.75">
      <c r="A1023" s="102"/>
      <c r="B1023" s="102"/>
      <c r="C1023" s="102"/>
      <c r="D1023" s="102"/>
    </row>
    <row r="1024" spans="1:4" ht="12.75">
      <c r="A1024" s="102"/>
      <c r="B1024" s="102"/>
      <c r="C1024" s="102"/>
      <c r="D1024" s="102"/>
    </row>
    <row r="1025" spans="1:4" ht="12.75">
      <c r="A1025" s="102"/>
      <c r="B1025" s="102"/>
      <c r="C1025" s="102"/>
      <c r="D1025" s="102"/>
    </row>
    <row r="1026" spans="1:4" ht="12.75">
      <c r="A1026" s="102"/>
      <c r="B1026" s="102"/>
      <c r="C1026" s="102"/>
      <c r="D1026" s="102"/>
    </row>
    <row r="1027" spans="1:4" ht="12.75">
      <c r="A1027" s="102"/>
      <c r="B1027" s="102"/>
      <c r="C1027" s="102"/>
      <c r="D1027" s="102"/>
    </row>
    <row r="1028" spans="1:4" ht="12.75">
      <c r="A1028" s="102"/>
      <c r="B1028" s="102"/>
      <c r="C1028" s="102"/>
      <c r="D1028" s="102"/>
    </row>
    <row r="1029" spans="1:4" ht="12.75">
      <c r="A1029" s="102"/>
      <c r="B1029" s="102"/>
      <c r="C1029" s="102"/>
      <c r="D1029" s="102"/>
    </row>
    <row r="1030" spans="1:4" ht="12.75">
      <c r="A1030" s="102"/>
      <c r="B1030" s="102"/>
      <c r="C1030" s="102"/>
      <c r="D1030" s="102"/>
    </row>
    <row r="1031" spans="1:4" ht="12.75">
      <c r="A1031" s="102"/>
      <c r="B1031" s="102"/>
      <c r="C1031" s="102"/>
      <c r="D1031" s="102"/>
    </row>
    <row r="1032" spans="1:4" ht="12.75">
      <c r="A1032" s="102"/>
      <c r="B1032" s="102"/>
      <c r="C1032" s="102"/>
      <c r="D1032" s="102"/>
    </row>
    <row r="1033" spans="1:4" ht="12.75">
      <c r="A1033" s="102"/>
      <c r="B1033" s="102"/>
      <c r="C1033" s="102"/>
      <c r="D1033" s="102"/>
    </row>
    <row r="1034" spans="1:4" ht="12.75">
      <c r="A1034" s="102"/>
      <c r="B1034" s="102"/>
      <c r="C1034" s="102"/>
      <c r="D1034" s="102"/>
    </row>
    <row r="1035" spans="1:4" ht="12.75">
      <c r="A1035" s="102"/>
      <c r="B1035" s="102"/>
      <c r="C1035" s="102"/>
      <c r="D1035" s="102"/>
    </row>
    <row r="1036" spans="1:4" ht="12.75">
      <c r="A1036" s="102"/>
      <c r="B1036" s="102"/>
      <c r="C1036" s="102"/>
      <c r="D1036" s="102"/>
    </row>
    <row r="1037" spans="1:4" ht="12.75">
      <c r="A1037" s="102"/>
      <c r="B1037" s="102"/>
      <c r="C1037" s="102"/>
      <c r="D1037" s="102"/>
    </row>
    <row r="1038" spans="1:4" ht="12.75">
      <c r="A1038" s="102"/>
      <c r="B1038" s="102"/>
      <c r="C1038" s="102"/>
      <c r="D1038" s="102"/>
    </row>
    <row r="1039" spans="1:4" ht="12.75">
      <c r="A1039" s="102"/>
      <c r="B1039" s="102"/>
      <c r="C1039" s="102"/>
      <c r="D1039" s="102"/>
    </row>
    <row r="1040" spans="1:4" ht="12.75">
      <c r="A1040" s="102"/>
      <c r="B1040" s="102"/>
      <c r="C1040" s="102"/>
      <c r="D1040" s="102"/>
    </row>
    <row r="1041" spans="1:4" ht="12.75">
      <c r="A1041" s="102"/>
      <c r="B1041" s="102"/>
      <c r="C1041" s="102"/>
      <c r="D1041" s="102"/>
    </row>
    <row r="1042" spans="1:4" ht="12.75">
      <c r="A1042" s="102"/>
      <c r="B1042" s="102"/>
      <c r="C1042" s="102"/>
      <c r="D1042" s="102"/>
    </row>
    <row r="1043" spans="1:4" ht="12.75">
      <c r="A1043" s="102"/>
      <c r="B1043" s="102"/>
      <c r="C1043" s="102"/>
      <c r="D1043" s="102"/>
    </row>
    <row r="1044" spans="1:4" ht="12.75">
      <c r="A1044" s="102"/>
      <c r="B1044" s="102"/>
      <c r="C1044" s="102"/>
      <c r="D1044" s="102"/>
    </row>
    <row r="1045" spans="1:4" ht="12.75">
      <c r="A1045" s="102"/>
      <c r="B1045" s="102"/>
      <c r="C1045" s="102"/>
      <c r="D1045" s="102"/>
    </row>
    <row r="1046" spans="1:4" ht="12.75">
      <c r="A1046" s="102"/>
      <c r="B1046" s="102"/>
      <c r="C1046" s="102"/>
      <c r="D1046" s="102"/>
    </row>
    <row r="1047" spans="1:4" ht="12.75">
      <c r="A1047" s="102"/>
      <c r="B1047" s="102"/>
      <c r="C1047" s="102"/>
      <c r="D1047" s="102"/>
    </row>
    <row r="1048" spans="1:4" ht="12.75">
      <c r="A1048" s="102"/>
      <c r="B1048" s="102"/>
      <c r="C1048" s="102"/>
      <c r="D1048" s="102"/>
    </row>
    <row r="1049" spans="1:4" ht="12.75">
      <c r="A1049" s="102"/>
      <c r="B1049" s="102"/>
      <c r="C1049" s="102"/>
      <c r="D1049" s="102"/>
    </row>
    <row r="1050" spans="1:4" ht="12.75">
      <c r="A1050" s="102"/>
      <c r="B1050" s="102"/>
      <c r="C1050" s="102"/>
      <c r="D1050" s="102"/>
    </row>
    <row r="1051" spans="1:4" ht="12.75">
      <c r="A1051" s="102"/>
      <c r="B1051" s="102"/>
      <c r="C1051" s="102"/>
      <c r="D1051" s="102"/>
    </row>
    <row r="1052" spans="1:4" ht="12.75">
      <c r="A1052" s="102"/>
      <c r="B1052" s="102"/>
      <c r="C1052" s="102"/>
      <c r="D1052" s="102"/>
    </row>
    <row r="1053" spans="1:4" ht="12.75">
      <c r="A1053" s="102"/>
      <c r="B1053" s="102"/>
      <c r="C1053" s="102"/>
      <c r="D1053" s="102"/>
    </row>
    <row r="1054" spans="1:4" ht="12.75">
      <c r="A1054" s="102"/>
      <c r="B1054" s="102"/>
      <c r="C1054" s="102"/>
      <c r="D1054" s="102"/>
    </row>
    <row r="1055" spans="1:4" ht="12.75">
      <c r="A1055" s="102"/>
      <c r="B1055" s="102"/>
      <c r="C1055" s="102"/>
      <c r="D1055" s="102"/>
    </row>
    <row r="1056" spans="1:4" ht="12.75">
      <c r="A1056" s="102"/>
      <c r="B1056" s="102"/>
      <c r="C1056" s="102"/>
      <c r="D1056" s="102"/>
    </row>
    <row r="1057" spans="1:4" ht="12.75">
      <c r="A1057" s="102"/>
      <c r="B1057" s="102"/>
      <c r="C1057" s="102"/>
      <c r="D1057" s="102"/>
    </row>
    <row r="1058" spans="1:4" ht="12.75">
      <c r="A1058" s="102"/>
      <c r="B1058" s="102"/>
      <c r="C1058" s="102"/>
      <c r="D1058" s="102"/>
    </row>
    <row r="1059" spans="1:4" ht="12.75">
      <c r="A1059" s="102"/>
      <c r="B1059" s="102"/>
      <c r="C1059" s="102"/>
      <c r="D1059" s="102"/>
    </row>
    <row r="1060" spans="1:4" ht="12.75">
      <c r="A1060" s="102"/>
      <c r="B1060" s="102"/>
      <c r="C1060" s="102"/>
      <c r="D1060" s="102"/>
    </row>
    <row r="1061" spans="1:4" ht="12.75">
      <c r="A1061" s="102"/>
      <c r="B1061" s="102"/>
      <c r="C1061" s="102"/>
      <c r="D1061" s="102"/>
    </row>
    <row r="1062" spans="1:4" ht="12.75">
      <c r="A1062" s="102"/>
      <c r="B1062" s="102"/>
      <c r="C1062" s="102"/>
      <c r="D1062" s="102"/>
    </row>
    <row r="1063" spans="1:4" ht="12.75">
      <c r="A1063" s="102"/>
      <c r="B1063" s="102"/>
      <c r="C1063" s="102"/>
      <c r="D1063" s="102"/>
    </row>
    <row r="1064" spans="1:4" ht="12.75">
      <c r="A1064" s="102"/>
      <c r="B1064" s="102"/>
      <c r="C1064" s="102"/>
      <c r="D1064" s="102"/>
    </row>
    <row r="1065" spans="1:4" ht="12.75">
      <c r="A1065" s="102"/>
      <c r="B1065" s="102"/>
      <c r="C1065" s="102"/>
      <c r="D1065" s="102"/>
    </row>
    <row r="1066" spans="1:4" ht="12.75">
      <c r="A1066" s="102"/>
      <c r="B1066" s="102"/>
      <c r="C1066" s="102"/>
      <c r="D1066" s="102"/>
    </row>
    <row r="1067" spans="1:4" ht="12.75">
      <c r="A1067" s="102"/>
      <c r="B1067" s="102"/>
      <c r="C1067" s="102"/>
      <c r="D1067" s="102"/>
    </row>
    <row r="1068" spans="1:4" ht="12.75">
      <c r="A1068" s="102"/>
      <c r="B1068" s="102"/>
      <c r="C1068" s="102"/>
      <c r="D1068" s="102"/>
    </row>
    <row r="1069" spans="1:4" ht="12.75">
      <c r="A1069" s="102"/>
      <c r="B1069" s="102"/>
      <c r="C1069" s="102"/>
      <c r="D1069" s="102"/>
    </row>
    <row r="1070" spans="1:4" ht="12.75">
      <c r="A1070" s="102"/>
      <c r="B1070" s="102"/>
      <c r="C1070" s="102"/>
      <c r="D1070" s="102"/>
    </row>
    <row r="1071" spans="1:4" ht="12.75">
      <c r="A1071" s="102"/>
      <c r="B1071" s="102"/>
      <c r="C1071" s="102"/>
      <c r="D1071" s="102"/>
    </row>
    <row r="1072" spans="1:4" ht="12.75">
      <c r="A1072" s="102"/>
      <c r="B1072" s="102"/>
      <c r="C1072" s="102"/>
      <c r="D1072" s="102"/>
    </row>
    <row r="1073" spans="1:4" ht="12.75">
      <c r="A1073" s="102"/>
      <c r="B1073" s="102"/>
      <c r="C1073" s="102"/>
      <c r="D1073" s="102"/>
    </row>
    <row r="1074" spans="1:4" ht="12.75">
      <c r="A1074" s="102"/>
      <c r="B1074" s="102"/>
      <c r="C1074" s="102"/>
      <c r="D1074" s="102"/>
    </row>
    <row r="1075" spans="1:4" ht="12.75">
      <c r="A1075" s="102"/>
      <c r="B1075" s="102"/>
      <c r="C1075" s="102"/>
      <c r="D1075" s="102"/>
    </row>
    <row r="1076" spans="1:4" ht="12.75">
      <c r="A1076" s="102"/>
      <c r="B1076" s="102"/>
      <c r="C1076" s="102"/>
      <c r="D1076" s="102"/>
    </row>
    <row r="1077" spans="1:4" ht="12.75">
      <c r="A1077" s="102"/>
      <c r="B1077" s="102"/>
      <c r="C1077" s="102"/>
      <c r="D1077" s="102"/>
    </row>
    <row r="1078" spans="1:4" ht="12.75">
      <c r="A1078" s="102"/>
      <c r="B1078" s="102"/>
      <c r="C1078" s="102"/>
      <c r="D1078" s="102"/>
    </row>
    <row r="1079" spans="1:4" ht="12.75">
      <c r="A1079" s="102"/>
      <c r="B1079" s="102"/>
      <c r="C1079" s="102"/>
      <c r="D1079" s="102"/>
    </row>
    <row r="1080" spans="1:4" ht="12.75">
      <c r="A1080" s="102"/>
      <c r="B1080" s="102"/>
      <c r="C1080" s="102"/>
      <c r="D1080" s="102"/>
    </row>
    <row r="1081" spans="1:4" ht="12.75">
      <c r="A1081" s="102"/>
      <c r="B1081" s="102"/>
      <c r="C1081" s="102"/>
      <c r="D1081" s="102"/>
    </row>
    <row r="1082" spans="1:4" ht="12.75">
      <c r="A1082" s="102"/>
      <c r="B1082" s="102"/>
      <c r="C1082" s="102"/>
      <c r="D1082" s="102"/>
    </row>
    <row r="1083" spans="1:4" ht="12.75">
      <c r="A1083" s="102"/>
      <c r="B1083" s="102"/>
      <c r="C1083" s="102"/>
      <c r="D1083" s="102"/>
    </row>
    <row r="1084" spans="1:4" ht="12.75">
      <c r="A1084" s="102"/>
      <c r="B1084" s="102"/>
      <c r="C1084" s="102"/>
      <c r="D1084" s="102"/>
    </row>
    <row r="1085" spans="1:4" ht="12.75">
      <c r="A1085" s="102"/>
      <c r="B1085" s="102"/>
      <c r="C1085" s="102"/>
      <c r="D1085" s="102"/>
    </row>
    <row r="1086" spans="1:4" ht="12.75">
      <c r="A1086" s="102"/>
      <c r="B1086" s="102"/>
      <c r="C1086" s="102"/>
      <c r="D1086" s="102"/>
    </row>
    <row r="1087" spans="1:4" ht="12.75">
      <c r="A1087" s="102"/>
      <c r="B1087" s="102"/>
      <c r="C1087" s="102"/>
      <c r="D1087" s="102"/>
    </row>
    <row r="1088" spans="1:4" ht="12.75">
      <c r="A1088" s="102"/>
      <c r="B1088" s="102"/>
      <c r="C1088" s="102"/>
      <c r="D1088" s="102"/>
    </row>
    <row r="1089" spans="1:4" ht="12.75">
      <c r="A1089" s="102"/>
      <c r="B1089" s="102"/>
      <c r="C1089" s="102"/>
      <c r="D1089" s="102"/>
    </row>
    <row r="1090" spans="1:4" ht="12.75">
      <c r="A1090" s="102"/>
      <c r="B1090" s="102"/>
      <c r="C1090" s="102"/>
      <c r="D1090" s="102"/>
    </row>
    <row r="1091" spans="1:4" ht="12.75">
      <c r="A1091" s="102"/>
      <c r="B1091" s="102"/>
      <c r="C1091" s="102"/>
      <c r="D1091" s="102"/>
    </row>
    <row r="1092" spans="1:4" ht="12.75">
      <c r="A1092" s="102"/>
      <c r="B1092" s="102"/>
      <c r="C1092" s="102"/>
      <c r="D1092" s="102"/>
    </row>
    <row r="1093" spans="1:4" ht="12.75">
      <c r="A1093" s="102"/>
      <c r="B1093" s="102"/>
      <c r="C1093" s="102"/>
      <c r="D1093" s="102"/>
    </row>
    <row r="1094" spans="1:4" ht="12.75">
      <c r="A1094" s="102"/>
      <c r="B1094" s="102"/>
      <c r="C1094" s="102"/>
      <c r="D1094" s="102"/>
    </row>
    <row r="1095" spans="1:4" ht="12.75">
      <c r="A1095" s="102"/>
      <c r="B1095" s="102"/>
      <c r="C1095" s="102"/>
      <c r="D1095" s="102"/>
    </row>
    <row r="1096" spans="1:4" ht="12.75">
      <c r="A1096" s="102"/>
      <c r="B1096" s="102"/>
      <c r="C1096" s="102"/>
      <c r="D1096" s="102"/>
    </row>
    <row r="1097" spans="1:4" ht="12.75">
      <c r="A1097" s="102"/>
      <c r="B1097" s="102"/>
      <c r="C1097" s="102"/>
      <c r="D1097" s="102"/>
    </row>
    <row r="1098" spans="1:4" ht="12.75">
      <c r="A1098" s="102"/>
      <c r="B1098" s="102"/>
      <c r="C1098" s="102"/>
      <c r="D1098" s="102"/>
    </row>
    <row r="1099" spans="1:4" ht="12.75">
      <c r="A1099" s="102"/>
      <c r="B1099" s="102"/>
      <c r="C1099" s="102"/>
      <c r="D1099" s="102"/>
    </row>
    <row r="1100" spans="1:4" ht="12.75">
      <c r="A1100" s="102"/>
      <c r="B1100" s="102"/>
      <c r="C1100" s="102"/>
      <c r="D1100" s="102"/>
    </row>
    <row r="1101" spans="1:4" ht="12.75">
      <c r="A1101" s="102"/>
      <c r="B1101" s="102"/>
      <c r="C1101" s="102"/>
      <c r="D1101" s="102"/>
    </row>
    <row r="1102" spans="1:4" ht="12.75">
      <c r="A1102" s="102"/>
      <c r="B1102" s="102"/>
      <c r="C1102" s="102"/>
      <c r="D1102" s="102"/>
    </row>
    <row r="1103" spans="1:4" ht="12.75">
      <c r="A1103" s="102"/>
      <c r="B1103" s="102"/>
      <c r="C1103" s="102"/>
      <c r="D1103" s="102"/>
    </row>
    <row r="1104" spans="1:4" ht="12.75">
      <c r="A1104" s="102"/>
      <c r="B1104" s="102"/>
      <c r="C1104" s="102"/>
      <c r="D1104" s="102"/>
    </row>
    <row r="1105" spans="1:4" ht="12.75">
      <c r="A1105" s="102"/>
      <c r="B1105" s="102"/>
      <c r="C1105" s="102"/>
      <c r="D1105" s="102"/>
    </row>
    <row r="1106" spans="1:4" ht="12.75">
      <c r="A1106" s="102"/>
      <c r="B1106" s="102"/>
      <c r="C1106" s="102"/>
      <c r="D1106" s="102"/>
    </row>
    <row r="1107" spans="1:4" ht="12.75">
      <c r="A1107" s="102"/>
      <c r="B1107" s="102"/>
      <c r="C1107" s="102"/>
      <c r="D1107" s="102"/>
    </row>
    <row r="1108" spans="1:4" ht="12.75">
      <c r="A1108" s="102"/>
      <c r="B1108" s="102"/>
      <c r="C1108" s="102"/>
      <c r="D1108" s="102"/>
    </row>
    <row r="1109" spans="1:4" ht="12.75">
      <c r="A1109" s="102"/>
      <c r="B1109" s="102"/>
      <c r="C1109" s="102"/>
      <c r="D1109" s="102"/>
    </row>
    <row r="1110" spans="1:4" ht="12.75">
      <c r="A1110" s="102"/>
      <c r="B1110" s="102"/>
      <c r="C1110" s="102"/>
      <c r="D1110" s="102"/>
    </row>
    <row r="1111" spans="1:4" ht="12.75">
      <c r="A1111" s="102"/>
      <c r="B1111" s="102"/>
      <c r="C1111" s="102"/>
      <c r="D1111" s="102"/>
    </row>
    <row r="1112" spans="1:4" ht="12.75">
      <c r="A1112" s="102"/>
      <c r="B1112" s="102"/>
      <c r="C1112" s="102"/>
      <c r="D1112" s="102"/>
    </row>
    <row r="1113" spans="1:4" ht="12.75">
      <c r="A1113" s="102"/>
      <c r="B1113" s="102"/>
      <c r="C1113" s="102"/>
      <c r="D1113" s="102"/>
    </row>
    <row r="1114" spans="1:4" ht="12.75">
      <c r="A1114" s="102"/>
      <c r="B1114" s="102"/>
      <c r="C1114" s="102"/>
      <c r="D1114" s="102"/>
    </row>
    <row r="1115" spans="1:4" ht="12.75">
      <c r="A1115" s="102"/>
      <c r="B1115" s="102"/>
      <c r="C1115" s="102"/>
      <c r="D1115" s="102"/>
    </row>
    <row r="1116" spans="1:4" ht="12.75">
      <c r="A1116" s="102"/>
      <c r="B1116" s="102"/>
      <c r="C1116" s="102"/>
      <c r="D1116" s="102"/>
    </row>
    <row r="1117" spans="1:4" ht="12.75">
      <c r="A1117" s="102"/>
      <c r="B1117" s="102"/>
      <c r="C1117" s="102"/>
      <c r="D1117" s="102"/>
    </row>
    <row r="1118" spans="1:4" ht="12.75">
      <c r="A1118" s="102"/>
      <c r="B1118" s="102"/>
      <c r="C1118" s="102"/>
      <c r="D1118" s="102"/>
    </row>
    <row r="1119" spans="1:4" ht="12.75">
      <c r="A1119" s="102"/>
      <c r="B1119" s="102"/>
      <c r="C1119" s="102"/>
      <c r="D1119" s="102"/>
    </row>
    <row r="1120" spans="1:4" ht="12.75">
      <c r="A1120" s="102"/>
      <c r="B1120" s="102"/>
      <c r="C1120" s="102"/>
      <c r="D1120" s="102"/>
    </row>
    <row r="1121" spans="1:4" ht="12.75">
      <c r="A1121" s="102"/>
      <c r="B1121" s="102"/>
      <c r="C1121" s="102"/>
      <c r="D1121" s="102"/>
    </row>
    <row r="1122" spans="1:4" ht="12.75">
      <c r="A1122" s="102"/>
      <c r="B1122" s="102"/>
      <c r="C1122" s="102"/>
      <c r="D1122" s="102"/>
    </row>
    <row r="1123" spans="1:4" ht="12.75">
      <c r="A1123" s="102"/>
      <c r="B1123" s="102"/>
      <c r="C1123" s="102"/>
      <c r="D1123" s="102"/>
    </row>
    <row r="1124" spans="1:4" ht="12.75">
      <c r="A1124" s="102"/>
      <c r="B1124" s="102"/>
      <c r="C1124" s="102"/>
      <c r="D1124" s="102"/>
    </row>
    <row r="1125" spans="1:4" ht="12.75">
      <c r="A1125" s="102"/>
      <c r="B1125" s="102"/>
      <c r="C1125" s="102"/>
      <c r="D1125" s="102"/>
    </row>
    <row r="1126" spans="1:4" ht="12.75">
      <c r="A1126" s="102"/>
      <c r="B1126" s="102"/>
      <c r="C1126" s="102"/>
      <c r="D1126" s="102"/>
    </row>
    <row r="1127" spans="1:4" ht="12.75">
      <c r="A1127" s="102"/>
      <c r="B1127" s="102"/>
      <c r="C1127" s="102"/>
      <c r="D1127" s="102"/>
    </row>
    <row r="1128" spans="1:4" ht="12.75">
      <c r="A1128" s="102"/>
      <c r="B1128" s="102"/>
      <c r="C1128" s="102"/>
      <c r="D1128" s="102"/>
    </row>
    <row r="1129" spans="1:4" ht="12.75">
      <c r="A1129" s="102"/>
      <c r="B1129" s="102"/>
      <c r="C1129" s="102"/>
      <c r="D1129" s="102"/>
    </row>
    <row r="1130" spans="1:4" ht="12.75">
      <c r="A1130" s="102"/>
      <c r="B1130" s="102"/>
      <c r="C1130" s="102"/>
      <c r="D1130" s="102"/>
    </row>
    <row r="1131" spans="1:4" ht="12.75">
      <c r="A1131" s="102"/>
      <c r="B1131" s="102"/>
      <c r="C1131" s="102"/>
      <c r="D1131" s="102"/>
    </row>
    <row r="1132" spans="1:4" ht="12.75">
      <c r="A1132" s="102"/>
      <c r="B1132" s="102"/>
      <c r="C1132" s="102"/>
      <c r="D1132" s="102"/>
    </row>
    <row r="1133" spans="1:4" ht="12.75">
      <c r="A1133" s="102"/>
      <c r="B1133" s="102"/>
      <c r="C1133" s="102"/>
      <c r="D1133" s="102"/>
    </row>
    <row r="1134" spans="1:4" ht="12.75">
      <c r="A1134" s="102"/>
      <c r="B1134" s="102"/>
      <c r="C1134" s="102"/>
      <c r="D1134" s="102"/>
    </row>
    <row r="1135" spans="1:4" ht="12.75">
      <c r="A1135" s="102"/>
      <c r="B1135" s="102"/>
      <c r="C1135" s="102"/>
      <c r="D1135" s="102"/>
    </row>
    <row r="1136" spans="1:4" ht="12.75">
      <c r="A1136" s="102"/>
      <c r="B1136" s="102"/>
      <c r="C1136" s="102"/>
      <c r="D1136" s="102"/>
    </row>
    <row r="1137" spans="1:4" ht="12.75">
      <c r="A1137" s="102"/>
      <c r="B1137" s="102"/>
      <c r="C1137" s="102"/>
      <c r="D1137" s="102"/>
    </row>
    <row r="1138" spans="1:4" ht="12.75">
      <c r="A1138" s="102"/>
      <c r="B1138" s="102"/>
      <c r="C1138" s="102"/>
      <c r="D1138" s="102"/>
    </row>
    <row r="1139" spans="1:4" ht="12.75">
      <c r="A1139" s="102"/>
      <c r="B1139" s="102"/>
      <c r="C1139" s="102"/>
      <c r="D1139" s="102"/>
    </row>
    <row r="1140" spans="1:4" ht="12.75">
      <c r="A1140" s="102"/>
      <c r="B1140" s="102"/>
      <c r="C1140" s="102"/>
      <c r="D1140" s="102"/>
    </row>
    <row r="1141" spans="1:4" ht="12.75">
      <c r="A1141" s="102"/>
      <c r="B1141" s="102"/>
      <c r="C1141" s="102"/>
      <c r="D1141" s="102"/>
    </row>
    <row r="1142" spans="1:4" ht="12.75">
      <c r="A1142" s="102"/>
      <c r="B1142" s="102"/>
      <c r="C1142" s="102"/>
      <c r="D1142" s="102"/>
    </row>
    <row r="1143" spans="1:4" ht="12.75">
      <c r="A1143" s="102"/>
      <c r="B1143" s="102"/>
      <c r="C1143" s="102"/>
      <c r="D1143" s="102"/>
    </row>
    <row r="1144" spans="1:4" ht="12.75">
      <c r="A1144" s="102"/>
      <c r="B1144" s="102"/>
      <c r="C1144" s="102"/>
      <c r="D1144" s="102"/>
    </row>
    <row r="1145" spans="1:4" ht="12.75">
      <c r="A1145" s="102"/>
      <c r="B1145" s="102"/>
      <c r="C1145" s="102"/>
      <c r="D1145" s="102"/>
    </row>
    <row r="1146" spans="1:4" ht="12.75">
      <c r="A1146" s="102"/>
      <c r="B1146" s="102"/>
      <c r="C1146" s="102"/>
      <c r="D1146" s="102"/>
    </row>
    <row r="1147" spans="1:4" ht="12.75">
      <c r="A1147" s="102"/>
      <c r="B1147" s="102"/>
      <c r="C1147" s="102"/>
      <c r="D1147" s="102"/>
    </row>
    <row r="1148" spans="1:4" ht="12.75">
      <c r="A1148" s="102"/>
      <c r="B1148" s="102"/>
      <c r="C1148" s="102"/>
      <c r="D1148" s="102"/>
    </row>
    <row r="1149" spans="1:4" ht="12.75">
      <c r="A1149" s="102"/>
      <c r="B1149" s="102"/>
      <c r="C1149" s="102"/>
      <c r="D1149" s="102"/>
    </row>
    <row r="1150" spans="1:4" ht="12.75">
      <c r="A1150" s="102"/>
      <c r="B1150" s="102"/>
      <c r="C1150" s="102"/>
      <c r="D1150" s="102"/>
    </row>
    <row r="1151" spans="1:4" ht="12.75">
      <c r="A1151" s="102"/>
      <c r="B1151" s="102"/>
      <c r="C1151" s="102"/>
      <c r="D1151" s="102"/>
    </row>
    <row r="1152" spans="1:4" ht="12.75">
      <c r="A1152" s="102"/>
      <c r="B1152" s="102"/>
      <c r="C1152" s="102"/>
      <c r="D1152" s="102"/>
    </row>
    <row r="1153" spans="1:4" ht="12.75">
      <c r="A1153" s="102"/>
      <c r="B1153" s="102"/>
      <c r="C1153" s="102"/>
      <c r="D1153" s="102"/>
    </row>
    <row r="1154" spans="1:4" ht="12.75">
      <c r="A1154" s="102"/>
      <c r="B1154" s="102"/>
      <c r="C1154" s="102"/>
      <c r="D1154" s="102"/>
    </row>
    <row r="1155" spans="1:4" ht="12.75">
      <c r="A1155" s="102"/>
      <c r="B1155" s="102"/>
      <c r="C1155" s="102"/>
      <c r="D1155" s="102"/>
    </row>
    <row r="1156" spans="1:4" ht="12.75">
      <c r="A1156" s="102"/>
      <c r="B1156" s="102"/>
      <c r="C1156" s="102"/>
      <c r="D1156" s="102"/>
    </row>
    <row r="1157" spans="1:4" ht="12.75">
      <c r="A1157" s="102"/>
      <c r="B1157" s="102"/>
      <c r="C1157" s="102"/>
      <c r="D1157" s="102"/>
    </row>
    <row r="1158" spans="1:4" ht="12.75">
      <c r="A1158" s="102"/>
      <c r="B1158" s="102"/>
      <c r="C1158" s="102"/>
      <c r="D1158" s="102"/>
    </row>
    <row r="1159" spans="1:4" ht="12.75">
      <c r="A1159" s="102"/>
      <c r="B1159" s="102"/>
      <c r="C1159" s="102"/>
      <c r="D1159" s="102"/>
    </row>
    <row r="1160" spans="1:4" ht="12.75">
      <c r="A1160" s="102"/>
      <c r="B1160" s="102"/>
      <c r="C1160" s="102"/>
      <c r="D1160" s="102"/>
    </row>
    <row r="1161" spans="1:4" ht="12.75">
      <c r="A1161" s="102"/>
      <c r="B1161" s="102"/>
      <c r="C1161" s="102"/>
      <c r="D1161" s="102"/>
    </row>
    <row r="1162" spans="1:4" ht="12.75">
      <c r="A1162" s="102"/>
      <c r="B1162" s="102"/>
      <c r="C1162" s="102"/>
      <c r="D1162" s="102"/>
    </row>
    <row r="1163" spans="1:4" ht="12.75">
      <c r="A1163" s="102"/>
      <c r="B1163" s="102"/>
      <c r="C1163" s="102"/>
      <c r="D1163" s="102"/>
    </row>
    <row r="1164" spans="1:4" ht="12.75">
      <c r="A1164" s="102"/>
      <c r="B1164" s="102"/>
      <c r="C1164" s="102"/>
      <c r="D1164" s="102"/>
    </row>
    <row r="1165" spans="1:4" ht="12.75">
      <c r="A1165" s="102"/>
      <c r="B1165" s="102"/>
      <c r="C1165" s="102"/>
      <c r="D1165" s="102"/>
    </row>
    <row r="1166" spans="1:4" ht="12.75">
      <c r="A1166" s="102"/>
      <c r="B1166" s="102"/>
      <c r="C1166" s="102"/>
      <c r="D1166" s="102"/>
    </row>
    <row r="1167" spans="1:4" ht="12.75">
      <c r="A1167" s="102"/>
      <c r="B1167" s="102"/>
      <c r="C1167" s="102"/>
      <c r="D1167" s="102"/>
    </row>
    <row r="1168" spans="1:4" ht="12.75">
      <c r="A1168" s="102"/>
      <c r="B1168" s="102"/>
      <c r="C1168" s="102"/>
      <c r="D1168" s="102"/>
    </row>
    <row r="1169" spans="1:4" ht="12.75">
      <c r="A1169" s="102"/>
      <c r="B1169" s="102"/>
      <c r="C1169" s="102"/>
      <c r="D1169" s="102"/>
    </row>
    <row r="1170" spans="1:4" ht="12.75">
      <c r="A1170" s="102"/>
      <c r="B1170" s="102"/>
      <c r="C1170" s="102"/>
      <c r="D1170" s="102"/>
    </row>
    <row r="1171" spans="1:4" ht="12.75">
      <c r="A1171" s="102"/>
      <c r="B1171" s="102"/>
      <c r="C1171" s="102"/>
      <c r="D1171" s="102"/>
    </row>
    <row r="1172" spans="1:4" ht="12.75">
      <c r="A1172" s="102"/>
      <c r="B1172" s="102"/>
      <c r="C1172" s="102"/>
      <c r="D1172" s="102"/>
    </row>
    <row r="1173" spans="1:4" ht="12.75">
      <c r="A1173" s="102"/>
      <c r="B1173" s="102"/>
      <c r="C1173" s="102"/>
      <c r="D1173" s="102"/>
    </row>
    <row r="1174" spans="1:4" ht="12.75">
      <c r="A1174" s="102"/>
      <c r="B1174" s="102"/>
      <c r="C1174" s="102"/>
      <c r="D1174" s="102"/>
    </row>
    <row r="1175" spans="1:4" ht="12.75">
      <c r="A1175" s="102"/>
      <c r="B1175" s="102"/>
      <c r="C1175" s="102"/>
      <c r="D1175" s="102"/>
    </row>
    <row r="1176" spans="1:4" ht="12.75">
      <c r="A1176" s="102"/>
      <c r="B1176" s="102"/>
      <c r="C1176" s="102"/>
      <c r="D1176" s="102"/>
    </row>
    <row r="1177" spans="1:4" ht="12.75">
      <c r="A1177" s="102"/>
      <c r="B1177" s="102"/>
      <c r="C1177" s="102"/>
      <c r="D1177" s="102"/>
    </row>
    <row r="1178" spans="1:4" ht="12.75">
      <c r="A1178" s="102"/>
      <c r="B1178" s="102"/>
      <c r="C1178" s="102"/>
      <c r="D1178" s="102"/>
    </row>
    <row r="1179" spans="1:4" ht="12.75">
      <c r="A1179" s="102"/>
      <c r="B1179" s="102"/>
      <c r="C1179" s="102"/>
      <c r="D1179" s="102"/>
    </row>
    <row r="1180" spans="1:4" ht="12.75">
      <c r="A1180" s="102"/>
      <c r="B1180" s="102"/>
      <c r="C1180" s="102"/>
      <c r="D1180" s="102"/>
    </row>
    <row r="1181" spans="1:4" ht="12.75">
      <c r="A1181" s="102"/>
      <c r="B1181" s="102"/>
      <c r="C1181" s="102"/>
      <c r="D1181" s="102"/>
    </row>
    <row r="1182" spans="1:4" ht="12.75">
      <c r="A1182" s="102"/>
      <c r="B1182" s="102"/>
      <c r="C1182" s="102"/>
      <c r="D1182" s="102"/>
    </row>
    <row r="1183" spans="1:4" ht="12.75">
      <c r="A1183" s="102"/>
      <c r="B1183" s="102"/>
      <c r="C1183" s="102"/>
      <c r="D1183" s="102"/>
    </row>
    <row r="1184" spans="1:4" ht="12.75">
      <c r="A1184" s="102"/>
      <c r="B1184" s="102"/>
      <c r="C1184" s="102"/>
      <c r="D1184" s="102"/>
    </row>
    <row r="1185" spans="1:4" ht="12.75">
      <c r="A1185" s="102"/>
      <c r="B1185" s="102"/>
      <c r="C1185" s="102"/>
      <c r="D1185" s="102"/>
    </row>
    <row r="1186" spans="1:4" ht="12.75">
      <c r="A1186" s="102"/>
      <c r="B1186" s="102"/>
      <c r="C1186" s="102"/>
      <c r="D1186" s="102"/>
    </row>
    <row r="1187" spans="1:4" ht="12.75">
      <c r="A1187" s="102"/>
      <c r="B1187" s="102"/>
      <c r="C1187" s="102"/>
      <c r="D1187" s="102"/>
    </row>
    <row r="1188" spans="1:4" ht="12.75">
      <c r="A1188" s="102"/>
      <c r="B1188" s="102"/>
      <c r="C1188" s="102"/>
      <c r="D1188" s="102"/>
    </row>
    <row r="1189" spans="1:4" ht="12.75">
      <c r="A1189" s="102"/>
      <c r="B1189" s="102"/>
      <c r="C1189" s="102"/>
      <c r="D1189" s="102"/>
    </row>
    <row r="1190" spans="1:4" ht="12.75">
      <c r="A1190" s="102"/>
      <c r="B1190" s="102"/>
      <c r="C1190" s="102"/>
      <c r="D1190" s="102"/>
    </row>
    <row r="1191" spans="1:4" ht="12.75">
      <c r="A1191" s="102"/>
      <c r="B1191" s="102"/>
      <c r="C1191" s="102"/>
      <c r="D1191" s="102"/>
    </row>
    <row r="1192" spans="1:4" ht="12.75">
      <c r="A1192" s="102"/>
      <c r="B1192" s="102"/>
      <c r="C1192" s="102"/>
      <c r="D1192" s="102"/>
    </row>
    <row r="1193" spans="1:4" ht="12.75">
      <c r="A1193" s="102"/>
      <c r="B1193" s="102"/>
      <c r="C1193" s="102"/>
      <c r="D1193" s="102"/>
    </row>
    <row r="1194" spans="1:4" ht="12.75">
      <c r="A1194" s="102"/>
      <c r="B1194" s="102"/>
      <c r="C1194" s="102"/>
      <c r="D1194" s="102"/>
    </row>
    <row r="1195" spans="1:4" ht="12.75">
      <c r="A1195" s="102"/>
      <c r="B1195" s="102"/>
      <c r="C1195" s="102"/>
      <c r="D1195" s="102"/>
    </row>
    <row r="1196" spans="1:4" ht="12.75">
      <c r="A1196" s="102"/>
      <c r="B1196" s="102"/>
      <c r="C1196" s="102"/>
      <c r="D1196" s="102"/>
    </row>
    <row r="1197" spans="1:4" ht="12.75">
      <c r="A1197" s="102"/>
      <c r="B1197" s="102"/>
      <c r="C1197" s="102"/>
      <c r="D1197" s="102"/>
    </row>
    <row r="1198" spans="1:4" ht="12.75">
      <c r="A1198" s="102"/>
      <c r="B1198" s="102"/>
      <c r="C1198" s="102"/>
      <c r="D1198" s="102"/>
    </row>
    <row r="1199" spans="1:4" ht="12.75">
      <c r="A1199" s="102"/>
      <c r="B1199" s="102"/>
      <c r="C1199" s="102"/>
      <c r="D1199" s="102"/>
    </row>
    <row r="1200" spans="1:4" ht="12.75">
      <c r="A1200" s="102"/>
      <c r="B1200" s="102"/>
      <c r="C1200" s="102"/>
      <c r="D1200" s="102"/>
    </row>
    <row r="1201" spans="1:4" ht="12.75">
      <c r="A1201" s="102"/>
      <c r="B1201" s="102"/>
      <c r="C1201" s="102"/>
      <c r="D1201" s="102"/>
    </row>
    <row r="1202" spans="1:4" ht="12.75">
      <c r="A1202" s="102"/>
      <c r="B1202" s="102"/>
      <c r="C1202" s="102"/>
      <c r="D1202" s="102"/>
    </row>
    <row r="1203" spans="1:4" ht="12.75">
      <c r="A1203" s="102"/>
      <c r="B1203" s="102"/>
      <c r="C1203" s="102"/>
      <c r="D1203" s="102"/>
    </row>
    <row r="1204" spans="1:4" ht="12.75">
      <c r="A1204" s="102"/>
      <c r="B1204" s="102"/>
      <c r="C1204" s="102"/>
      <c r="D1204" s="102"/>
    </row>
    <row r="1205" spans="1:4" ht="12.75">
      <c r="A1205" s="102"/>
      <c r="B1205" s="102"/>
      <c r="C1205" s="102"/>
      <c r="D1205" s="102"/>
    </row>
    <row r="1206" spans="1:4" ht="12.75">
      <c r="A1206" s="102"/>
      <c r="B1206" s="102"/>
      <c r="C1206" s="102"/>
      <c r="D1206" s="102"/>
    </row>
    <row r="1207" spans="1:4" ht="12.75">
      <c r="A1207" s="102"/>
      <c r="B1207" s="102"/>
      <c r="C1207" s="102"/>
      <c r="D1207" s="102"/>
    </row>
    <row r="1208" spans="1:4" ht="12.75">
      <c r="A1208" s="102"/>
      <c r="B1208" s="102"/>
      <c r="C1208" s="102"/>
      <c r="D1208" s="102"/>
    </row>
    <row r="1209" spans="1:4" ht="12.75">
      <c r="A1209" s="102"/>
      <c r="B1209" s="102"/>
      <c r="C1209" s="102"/>
      <c r="D1209" s="102"/>
    </row>
    <row r="1210" spans="1:4" ht="12.75">
      <c r="A1210" s="102"/>
      <c r="B1210" s="102"/>
      <c r="C1210" s="102"/>
      <c r="D1210" s="102"/>
    </row>
    <row r="1211" spans="1:4" ht="12.75">
      <c r="A1211" s="102"/>
      <c r="B1211" s="102"/>
      <c r="C1211" s="102"/>
      <c r="D1211" s="102"/>
    </row>
    <row r="1212" spans="1:4" ht="12.75">
      <c r="A1212" s="102"/>
      <c r="B1212" s="102"/>
      <c r="C1212" s="102"/>
      <c r="D1212" s="102"/>
    </row>
    <row r="1213" spans="1:4" ht="12.75">
      <c r="A1213" s="102"/>
      <c r="B1213" s="102"/>
      <c r="C1213" s="102"/>
      <c r="D1213" s="102"/>
    </row>
    <row r="1214" spans="1:4" ht="12.75">
      <c r="A1214" s="102"/>
      <c r="B1214" s="102"/>
      <c r="C1214" s="102"/>
      <c r="D1214" s="102"/>
    </row>
    <row r="1215" spans="1:4" ht="12.75">
      <c r="A1215" s="102"/>
      <c r="B1215" s="102"/>
      <c r="C1215" s="102"/>
      <c r="D1215" s="102"/>
    </row>
    <row r="1216" spans="1:4" ht="12.75">
      <c r="A1216" s="102"/>
      <c r="B1216" s="102"/>
      <c r="C1216" s="102"/>
      <c r="D1216" s="102"/>
    </row>
    <row r="1217" spans="1:4" ht="12.75">
      <c r="A1217" s="102"/>
      <c r="B1217" s="102"/>
      <c r="C1217" s="102"/>
      <c r="D1217" s="102"/>
    </row>
    <row r="1218" spans="1:4" ht="12.75">
      <c r="A1218" s="102"/>
      <c r="B1218" s="102"/>
      <c r="C1218" s="102"/>
      <c r="D1218" s="102"/>
    </row>
    <row r="1219" spans="1:4" ht="12.75">
      <c r="A1219" s="102"/>
      <c r="B1219" s="102"/>
      <c r="C1219" s="102"/>
      <c r="D1219" s="102"/>
    </row>
    <row r="1220" spans="1:4" ht="12.75">
      <c r="A1220" s="102"/>
      <c r="B1220" s="102"/>
      <c r="C1220" s="102"/>
      <c r="D1220" s="102"/>
    </row>
    <row r="1221" spans="1:4" ht="12.75">
      <c r="A1221" s="102"/>
      <c r="B1221" s="102"/>
      <c r="C1221" s="102"/>
      <c r="D1221" s="102"/>
    </row>
    <row r="1222" spans="1:4" ht="12.75">
      <c r="A1222" s="102"/>
      <c r="B1222" s="102"/>
      <c r="C1222" s="102"/>
      <c r="D1222" s="102"/>
    </row>
    <row r="1223" spans="1:4" ht="12.75">
      <c r="A1223" s="102"/>
      <c r="B1223" s="102"/>
      <c r="C1223" s="102"/>
      <c r="D1223" s="102"/>
    </row>
    <row r="1224" spans="1:4" ht="12.75">
      <c r="A1224" s="102"/>
      <c r="B1224" s="102"/>
      <c r="C1224" s="102"/>
      <c r="D1224" s="102"/>
    </row>
    <row r="1225" spans="1:4" ht="12.75">
      <c r="A1225" s="102"/>
      <c r="B1225" s="102"/>
      <c r="C1225" s="102"/>
      <c r="D1225" s="102"/>
    </row>
    <row r="1226" spans="1:4" ht="12.75">
      <c r="A1226" s="102"/>
      <c r="B1226" s="102"/>
      <c r="C1226" s="102"/>
      <c r="D1226" s="102"/>
    </row>
    <row r="1227" spans="1:4" ht="12.75">
      <c r="A1227" s="102"/>
      <c r="B1227" s="102"/>
      <c r="C1227" s="102"/>
      <c r="D1227" s="102"/>
    </row>
    <row r="1228" spans="1:4" ht="12.75">
      <c r="A1228" s="102"/>
      <c r="B1228" s="102"/>
      <c r="C1228" s="102"/>
      <c r="D1228" s="102"/>
    </row>
    <row r="1229" spans="1:4" ht="12.75">
      <c r="A1229" s="102"/>
      <c r="B1229" s="102"/>
      <c r="C1229" s="102"/>
      <c r="D1229" s="102"/>
    </row>
    <row r="1230" spans="1:4" ht="12.75">
      <c r="A1230" s="102"/>
      <c r="B1230" s="102"/>
      <c r="C1230" s="102"/>
      <c r="D1230" s="102"/>
    </row>
    <row r="1231" spans="1:4" ht="12.75">
      <c r="A1231" s="102"/>
      <c r="B1231" s="102"/>
      <c r="C1231" s="102"/>
      <c r="D1231" s="102"/>
    </row>
    <row r="1232" spans="1:4" ht="12.75">
      <c r="A1232" s="102"/>
      <c r="B1232" s="102"/>
      <c r="C1232" s="102"/>
      <c r="D1232" s="102"/>
    </row>
    <row r="1233" spans="1:4" ht="12.75">
      <c r="A1233" s="102"/>
      <c r="B1233" s="102"/>
      <c r="C1233" s="102"/>
      <c r="D1233" s="102"/>
    </row>
    <row r="1234" spans="1:4" ht="12.75">
      <c r="A1234" s="102"/>
      <c r="B1234" s="102"/>
      <c r="C1234" s="102"/>
      <c r="D1234" s="102"/>
    </row>
    <row r="1235" spans="1:4" ht="12.75">
      <c r="A1235" s="102"/>
      <c r="B1235" s="102"/>
      <c r="C1235" s="102"/>
      <c r="D1235" s="102"/>
    </row>
    <row r="1236" spans="1:4" ht="12.75">
      <c r="A1236" s="102"/>
      <c r="B1236" s="102"/>
      <c r="C1236" s="102"/>
      <c r="D1236" s="102"/>
    </row>
    <row r="1237" spans="1:4" ht="12.75">
      <c r="A1237" s="102"/>
      <c r="B1237" s="102"/>
      <c r="C1237" s="102"/>
      <c r="D1237" s="102"/>
    </row>
    <row r="1238" spans="1:4" ht="12.75">
      <c r="A1238" s="102"/>
      <c r="B1238" s="102"/>
      <c r="C1238" s="102"/>
      <c r="D1238" s="102"/>
    </row>
    <row r="1239" spans="1:4" ht="12.75">
      <c r="A1239" s="102"/>
      <c r="B1239" s="102"/>
      <c r="C1239" s="102"/>
      <c r="D1239" s="102"/>
    </row>
    <row r="1240" spans="1:4" ht="12.75">
      <c r="A1240" s="102"/>
      <c r="B1240" s="102"/>
      <c r="C1240" s="102"/>
      <c r="D1240" s="102"/>
    </row>
    <row r="1241" spans="1:4" ht="12.75">
      <c r="A1241" s="102"/>
      <c r="B1241" s="102"/>
      <c r="C1241" s="102"/>
      <c r="D1241" s="102"/>
    </row>
    <row r="1242" spans="1:4" ht="12.75">
      <c r="A1242" s="102"/>
      <c r="B1242" s="102"/>
      <c r="C1242" s="102"/>
      <c r="D1242" s="102"/>
    </row>
    <row r="1243" spans="1:4" ht="12.75">
      <c r="A1243" s="102"/>
      <c r="B1243" s="102"/>
      <c r="C1243" s="102"/>
      <c r="D1243" s="102"/>
    </row>
    <row r="1244" spans="1:4" ht="12.75">
      <c r="A1244" s="102"/>
      <c r="B1244" s="102"/>
      <c r="C1244" s="102"/>
      <c r="D1244" s="102"/>
    </row>
    <row r="1245" spans="1:4" ht="12.75">
      <c r="A1245" s="102"/>
      <c r="B1245" s="102"/>
      <c r="C1245" s="102"/>
      <c r="D1245" s="102"/>
    </row>
    <row r="1246" spans="1:4" ht="12.75">
      <c r="A1246" s="102"/>
      <c r="B1246" s="102"/>
      <c r="C1246" s="102"/>
      <c r="D1246" s="102"/>
    </row>
    <row r="1247" spans="1:4" ht="12.75">
      <c r="A1247" s="102"/>
      <c r="B1247" s="102"/>
      <c r="C1247" s="102"/>
      <c r="D1247" s="102"/>
    </row>
    <row r="1248" spans="1:4" ht="12.75">
      <c r="A1248" s="102"/>
      <c r="B1248" s="102"/>
      <c r="C1248" s="102"/>
      <c r="D1248" s="102"/>
    </row>
    <row r="1249" spans="1:4" ht="12.75">
      <c r="A1249" s="102"/>
      <c r="B1249" s="102"/>
      <c r="C1249" s="102"/>
      <c r="D1249" s="102"/>
    </row>
    <row r="1250" spans="1:4" ht="12.75">
      <c r="A1250" s="102"/>
      <c r="B1250" s="102"/>
      <c r="C1250" s="102"/>
      <c r="D1250" s="102"/>
    </row>
    <row r="1251" spans="1:4" ht="12.75">
      <c r="A1251" s="102"/>
      <c r="B1251" s="102"/>
      <c r="C1251" s="102"/>
      <c r="D1251" s="102"/>
    </row>
    <row r="1252" spans="1:4" ht="12.75">
      <c r="A1252" s="102"/>
      <c r="B1252" s="102"/>
      <c r="C1252" s="102"/>
      <c r="D1252" s="102"/>
    </row>
    <row r="1253" spans="1:4" ht="12.75">
      <c r="A1253" s="102"/>
      <c r="B1253" s="102"/>
      <c r="C1253" s="102"/>
      <c r="D1253" s="102"/>
    </row>
    <row r="1254" spans="1:4" ht="12.75">
      <c r="A1254" s="102"/>
      <c r="B1254" s="102"/>
      <c r="C1254" s="102"/>
      <c r="D1254" s="102"/>
    </row>
    <row r="1255" spans="1:4" ht="12.75">
      <c r="A1255" s="102"/>
      <c r="B1255" s="102"/>
      <c r="C1255" s="102"/>
      <c r="D1255" s="102"/>
    </row>
    <row r="1256" spans="1:4" ht="12.75">
      <c r="A1256" s="102"/>
      <c r="B1256" s="102"/>
      <c r="C1256" s="102"/>
      <c r="D1256" s="102"/>
    </row>
    <row r="1257" spans="1:4" ht="12.75">
      <c r="A1257" s="102"/>
      <c r="B1257" s="102"/>
      <c r="C1257" s="102"/>
      <c r="D1257" s="102"/>
    </row>
    <row r="1258" spans="1:4" ht="12.75">
      <c r="A1258" s="102"/>
      <c r="B1258" s="102"/>
      <c r="C1258" s="102"/>
      <c r="D1258" s="102"/>
    </row>
    <row r="1259" spans="1:4" ht="12.75">
      <c r="A1259" s="102"/>
      <c r="B1259" s="102"/>
      <c r="C1259" s="102"/>
      <c r="D1259" s="102"/>
    </row>
    <row r="1260" spans="1:4" ht="12.75">
      <c r="A1260" s="102"/>
      <c r="B1260" s="102"/>
      <c r="C1260" s="102"/>
      <c r="D1260" s="102"/>
    </row>
    <row r="1261" spans="1:4" ht="12.75">
      <c r="A1261" s="102"/>
      <c r="B1261" s="102"/>
      <c r="C1261" s="102"/>
      <c r="D1261" s="102"/>
    </row>
    <row r="1262" spans="1:4" ht="12.75">
      <c r="A1262" s="102"/>
      <c r="B1262" s="102"/>
      <c r="C1262" s="102"/>
      <c r="D1262" s="102"/>
    </row>
    <row r="1263" spans="1:4" ht="12.75">
      <c r="A1263" s="102"/>
      <c r="B1263" s="102"/>
      <c r="C1263" s="102"/>
      <c r="D1263" s="102"/>
    </row>
    <row r="1264" spans="1:4" ht="12.75">
      <c r="A1264" s="102"/>
      <c r="B1264" s="102"/>
      <c r="C1264" s="102"/>
      <c r="D1264" s="102"/>
    </row>
    <row r="1265" spans="1:4" ht="12.75">
      <c r="A1265" s="102"/>
      <c r="B1265" s="102"/>
      <c r="C1265" s="102"/>
      <c r="D1265" s="102"/>
    </row>
    <row r="1266" spans="1:4" ht="12.75">
      <c r="A1266" s="102"/>
      <c r="B1266" s="102"/>
      <c r="C1266" s="102"/>
      <c r="D1266" s="102"/>
    </row>
    <row r="1267" spans="1:4" ht="12.75">
      <c r="A1267" s="102"/>
      <c r="B1267" s="102"/>
      <c r="C1267" s="102"/>
      <c r="D1267" s="102"/>
    </row>
    <row r="1268" spans="1:4" ht="12.75">
      <c r="A1268" s="102"/>
      <c r="B1268" s="102"/>
      <c r="C1268" s="102"/>
      <c r="D1268" s="102"/>
    </row>
    <row r="1269" spans="1:4" ht="12.75">
      <c r="A1269" s="102"/>
      <c r="B1269" s="102"/>
      <c r="C1269" s="102"/>
      <c r="D1269" s="102"/>
    </row>
    <row r="1270" spans="1:4" ht="12.75">
      <c r="A1270" s="102"/>
      <c r="B1270" s="102"/>
      <c r="C1270" s="102"/>
      <c r="D1270" s="102"/>
    </row>
    <row r="1271" spans="1:4" ht="12.75">
      <c r="A1271" s="102"/>
      <c r="B1271" s="102"/>
      <c r="C1271" s="102"/>
      <c r="D1271" s="102"/>
    </row>
    <row r="1272" spans="1:4" ht="12.75">
      <c r="A1272" s="102"/>
      <c r="B1272" s="102"/>
      <c r="C1272" s="102"/>
      <c r="D1272" s="102"/>
    </row>
    <row r="1273" spans="1:4" ht="12.75">
      <c r="A1273" s="102"/>
      <c r="B1273" s="102"/>
      <c r="C1273" s="102"/>
      <c r="D1273" s="102"/>
    </row>
    <row r="1274" spans="1:4" ht="12.75">
      <c r="A1274" s="102"/>
      <c r="B1274" s="102"/>
      <c r="C1274" s="102"/>
      <c r="D1274" s="102"/>
    </row>
    <row r="1275" spans="1:4" ht="12.75">
      <c r="A1275" s="102"/>
      <c r="B1275" s="102"/>
      <c r="C1275" s="102"/>
      <c r="D1275" s="102"/>
    </row>
    <row r="1276" spans="1:4" ht="12.75">
      <c r="A1276" s="102"/>
      <c r="B1276" s="102"/>
      <c r="C1276" s="102"/>
      <c r="D1276" s="102"/>
    </row>
    <row r="1277" spans="1:4" ht="12.75">
      <c r="A1277" s="102"/>
      <c r="B1277" s="102"/>
      <c r="C1277" s="102"/>
      <c r="D1277" s="102"/>
    </row>
    <row r="1278" spans="1:4" ht="12.75">
      <c r="A1278" s="102"/>
      <c r="B1278" s="102"/>
      <c r="C1278" s="102"/>
      <c r="D1278" s="102"/>
    </row>
    <row r="1279" spans="1:4" ht="12.75">
      <c r="A1279" s="102"/>
      <c r="B1279" s="102"/>
      <c r="C1279" s="102"/>
      <c r="D1279" s="102"/>
    </row>
    <row r="1280" spans="1:4" ht="12.75">
      <c r="A1280" s="102"/>
      <c r="B1280" s="102"/>
      <c r="C1280" s="102"/>
      <c r="D1280" s="102"/>
    </row>
    <row r="1281" spans="1:4" ht="12.75">
      <c r="A1281" s="102"/>
      <c r="B1281" s="102"/>
      <c r="C1281" s="102"/>
      <c r="D1281" s="102"/>
    </row>
    <row r="1282" spans="1:4" ht="12.75">
      <c r="A1282" s="102"/>
      <c r="B1282" s="102"/>
      <c r="C1282" s="102"/>
      <c r="D1282" s="102"/>
    </row>
    <row r="1283" spans="1:4" ht="12.75">
      <c r="A1283" s="102"/>
      <c r="B1283" s="102"/>
      <c r="C1283" s="102"/>
      <c r="D1283" s="102"/>
    </row>
    <row r="1284" spans="1:4" ht="12.75">
      <c r="A1284" s="102"/>
      <c r="B1284" s="102"/>
      <c r="C1284" s="102"/>
      <c r="D1284" s="102"/>
    </row>
    <row r="1285" spans="1:4" ht="12.75">
      <c r="A1285" s="102"/>
      <c r="B1285" s="102"/>
      <c r="C1285" s="102"/>
      <c r="D1285" s="102"/>
    </row>
    <row r="1286" spans="1:4" ht="12.75">
      <c r="A1286" s="102"/>
      <c r="B1286" s="102"/>
      <c r="C1286" s="102"/>
      <c r="D1286" s="102"/>
    </row>
    <row r="1287" spans="1:4" ht="12.75">
      <c r="A1287" s="102"/>
      <c r="B1287" s="102"/>
      <c r="C1287" s="102"/>
      <c r="D1287" s="102"/>
    </row>
    <row r="1288" spans="1:4" ht="12.75">
      <c r="A1288" s="102"/>
      <c r="B1288" s="102"/>
      <c r="C1288" s="102"/>
      <c r="D1288" s="102"/>
    </row>
    <row r="1289" spans="1:4" ht="12.75">
      <c r="A1289" s="102"/>
      <c r="B1289" s="102"/>
      <c r="C1289" s="102"/>
      <c r="D1289" s="102"/>
    </row>
    <row r="1290" spans="1:4" ht="12.75">
      <c r="A1290" s="102"/>
      <c r="B1290" s="102"/>
      <c r="C1290" s="102"/>
      <c r="D1290" s="102"/>
    </row>
    <row r="1291" spans="1:4" ht="12.75">
      <c r="A1291" s="102"/>
      <c r="B1291" s="102"/>
      <c r="C1291" s="102"/>
      <c r="D1291" s="102"/>
    </row>
    <row r="1292" spans="1:4" ht="12.75">
      <c r="A1292" s="102"/>
      <c r="B1292" s="102"/>
      <c r="C1292" s="102"/>
      <c r="D1292" s="102"/>
    </row>
    <row r="1293" spans="1:4" ht="12.75">
      <c r="A1293" s="102"/>
      <c r="B1293" s="102"/>
      <c r="C1293" s="102"/>
      <c r="D1293" s="102"/>
    </row>
    <row r="1294" spans="1:4" ht="12.75">
      <c r="A1294" s="102"/>
      <c r="B1294" s="102"/>
      <c r="C1294" s="102"/>
      <c r="D1294" s="102"/>
    </row>
    <row r="1295" spans="1:4" ht="12.75">
      <c r="A1295" s="102"/>
      <c r="B1295" s="102"/>
      <c r="C1295" s="102"/>
      <c r="D1295" s="102"/>
    </row>
    <row r="1296" spans="1:4" ht="12.75">
      <c r="A1296" s="102"/>
      <c r="B1296" s="102"/>
      <c r="C1296" s="102"/>
      <c r="D1296" s="102"/>
    </row>
    <row r="1297" spans="1:4" ht="12.75">
      <c r="A1297" s="102"/>
      <c r="B1297" s="102"/>
      <c r="C1297" s="102"/>
      <c r="D1297" s="102"/>
    </row>
    <row r="1298" spans="1:4" ht="12.75">
      <c r="A1298" s="102"/>
      <c r="B1298" s="102"/>
      <c r="C1298" s="102"/>
      <c r="D1298" s="102"/>
    </row>
    <row r="1299" spans="1:4" ht="12.75">
      <c r="A1299" s="102"/>
      <c r="B1299" s="102"/>
      <c r="C1299" s="102"/>
      <c r="D1299" s="102"/>
    </row>
    <row r="1300" spans="1:4" ht="12.75">
      <c r="A1300" s="102"/>
      <c r="B1300" s="102"/>
      <c r="C1300" s="102"/>
      <c r="D1300" s="102"/>
    </row>
    <row r="1301" spans="1:4" ht="12.75">
      <c r="A1301" s="102"/>
      <c r="B1301" s="102"/>
      <c r="C1301" s="102"/>
      <c r="D1301" s="102"/>
    </row>
    <row r="1302" spans="1:4" ht="12.75">
      <c r="A1302" s="102"/>
      <c r="B1302" s="102"/>
      <c r="C1302" s="102"/>
      <c r="D1302" s="102"/>
    </row>
    <row r="1303" spans="1:4" ht="12.75">
      <c r="A1303" s="102"/>
      <c r="B1303" s="102"/>
      <c r="C1303" s="102"/>
      <c r="D1303" s="102"/>
    </row>
    <row r="1304" spans="1:4" ht="12.75">
      <c r="A1304" s="102"/>
      <c r="B1304" s="102"/>
      <c r="C1304" s="102"/>
      <c r="D1304" s="102"/>
    </row>
    <row r="1305" spans="1:4" ht="12.75">
      <c r="A1305" s="102"/>
      <c r="B1305" s="102"/>
      <c r="C1305" s="102"/>
      <c r="D1305" s="102"/>
    </row>
    <row r="1306" spans="1:4" ht="12.75">
      <c r="A1306" s="102"/>
      <c r="B1306" s="102"/>
      <c r="C1306" s="102"/>
      <c r="D1306" s="102"/>
    </row>
    <row r="1307" spans="1:4" ht="12.75">
      <c r="A1307" s="102"/>
      <c r="B1307" s="102"/>
      <c r="C1307" s="102"/>
      <c r="D1307" s="102"/>
    </row>
    <row r="1308" spans="1:4" ht="12.75">
      <c r="A1308" s="102"/>
      <c r="B1308" s="102"/>
      <c r="C1308" s="102"/>
      <c r="D1308" s="102"/>
    </row>
    <row r="1309" spans="1:4" ht="12.75">
      <c r="A1309" s="102"/>
      <c r="B1309" s="102"/>
      <c r="C1309" s="102"/>
      <c r="D1309" s="102"/>
    </row>
    <row r="1310" spans="1:4" ht="12.75">
      <c r="A1310" s="102"/>
      <c r="B1310" s="102"/>
      <c r="C1310" s="102"/>
      <c r="D1310" s="102"/>
    </row>
    <row r="1311" spans="1:4" ht="12.75">
      <c r="A1311" s="102"/>
      <c r="B1311" s="102"/>
      <c r="C1311" s="102"/>
      <c r="D1311" s="102"/>
    </row>
    <row r="1312" spans="1:4" ht="12.75">
      <c r="A1312" s="102"/>
      <c r="B1312" s="102"/>
      <c r="C1312" s="102"/>
      <c r="D1312" s="102"/>
    </row>
    <row r="1313" spans="1:4" ht="12.75">
      <c r="A1313" s="102"/>
      <c r="B1313" s="102"/>
      <c r="C1313" s="102"/>
      <c r="D1313" s="102"/>
    </row>
    <row r="1314" spans="1:4" ht="12.75">
      <c r="A1314" s="102"/>
      <c r="B1314" s="102"/>
      <c r="C1314" s="102"/>
      <c r="D1314" s="102"/>
    </row>
    <row r="1315" spans="1:4" ht="12.75">
      <c r="A1315" s="102"/>
      <c r="B1315" s="102"/>
      <c r="C1315" s="102"/>
      <c r="D1315" s="102"/>
    </row>
    <row r="1316" spans="1:4" ht="12.75">
      <c r="A1316" s="102"/>
      <c r="B1316" s="102"/>
      <c r="C1316" s="102"/>
      <c r="D1316" s="102"/>
    </row>
    <row r="1317" spans="1:4" ht="12.75">
      <c r="A1317" s="102"/>
      <c r="B1317" s="102"/>
      <c r="C1317" s="102"/>
      <c r="D1317" s="102"/>
    </row>
    <row r="1318" spans="1:4" ht="12.75">
      <c r="A1318" s="102"/>
      <c r="B1318" s="102"/>
      <c r="C1318" s="102"/>
      <c r="D1318" s="102"/>
    </row>
    <row r="1319" spans="1:4" ht="12.75">
      <c r="A1319" s="102"/>
      <c r="B1319" s="102"/>
      <c r="C1319" s="102"/>
      <c r="D1319" s="102"/>
    </row>
    <row r="1320" spans="1:4" ht="12.75">
      <c r="A1320" s="102"/>
      <c r="B1320" s="102"/>
      <c r="C1320" s="102"/>
      <c r="D1320" s="102"/>
    </row>
    <row r="1321" spans="1:4" ht="12.75">
      <c r="A1321" s="102"/>
      <c r="B1321" s="102"/>
      <c r="C1321" s="102"/>
      <c r="D1321" s="102"/>
    </row>
    <row r="1322" spans="1:4" ht="12.75">
      <c r="A1322" s="102"/>
      <c r="B1322" s="102"/>
      <c r="C1322" s="102"/>
      <c r="D1322" s="102"/>
    </row>
    <row r="1323" spans="1:4" ht="12.75">
      <c r="A1323" s="102"/>
      <c r="B1323" s="102"/>
      <c r="C1323" s="102"/>
      <c r="D1323" s="102"/>
    </row>
    <row r="1324" spans="1:4" ht="12.75">
      <c r="A1324" s="102"/>
      <c r="B1324" s="102"/>
      <c r="C1324" s="102"/>
      <c r="D1324" s="102"/>
    </row>
    <row r="1325" spans="1:4" ht="12.75">
      <c r="A1325" s="102"/>
      <c r="B1325" s="102"/>
      <c r="C1325" s="102"/>
      <c r="D1325" s="102"/>
    </row>
    <row r="1326" spans="1:4" ht="12.75">
      <c r="A1326" s="102"/>
      <c r="B1326" s="102"/>
      <c r="C1326" s="102"/>
      <c r="D1326" s="102"/>
    </row>
    <row r="1327" spans="1:4" ht="12.75">
      <c r="A1327" s="102"/>
      <c r="B1327" s="102"/>
      <c r="C1327" s="102"/>
      <c r="D1327" s="102"/>
    </row>
    <row r="1328" spans="1:4" ht="12.75">
      <c r="A1328" s="102"/>
      <c r="B1328" s="102"/>
      <c r="C1328" s="102"/>
      <c r="D1328" s="102"/>
    </row>
    <row r="1329" spans="1:4" ht="12.75">
      <c r="A1329" s="102"/>
      <c r="B1329" s="102"/>
      <c r="C1329" s="102"/>
      <c r="D1329" s="102"/>
    </row>
    <row r="1330" spans="1:4" ht="12.75">
      <c r="A1330" s="102"/>
      <c r="B1330" s="102"/>
      <c r="C1330" s="102"/>
      <c r="D1330" s="102"/>
    </row>
    <row r="1331" spans="1:4" ht="12.75">
      <c r="A1331" s="102"/>
      <c r="B1331" s="102"/>
      <c r="C1331" s="102"/>
      <c r="D1331" s="102"/>
    </row>
    <row r="1332" spans="1:4" ht="12.75">
      <c r="A1332" s="102"/>
      <c r="B1332" s="102"/>
      <c r="C1332" s="102"/>
      <c r="D1332" s="102"/>
    </row>
    <row r="1333" spans="1:4" ht="12.75">
      <c r="A1333" s="102"/>
      <c r="B1333" s="102"/>
      <c r="C1333" s="102"/>
      <c r="D1333" s="102"/>
    </row>
    <row r="1334" spans="1:4" ht="12.75">
      <c r="A1334" s="102"/>
      <c r="B1334" s="102"/>
      <c r="C1334" s="102"/>
      <c r="D1334" s="102"/>
    </row>
    <row r="1335" spans="1:4" ht="12.75">
      <c r="A1335" s="102"/>
      <c r="B1335" s="102"/>
      <c r="C1335" s="102"/>
      <c r="D1335" s="102"/>
    </row>
    <row r="1336" spans="1:4" ht="12.75">
      <c r="A1336" s="102"/>
      <c r="B1336" s="102"/>
      <c r="C1336" s="102"/>
      <c r="D1336" s="102"/>
    </row>
    <row r="1337" spans="1:4" ht="12.75">
      <c r="A1337" s="102"/>
      <c r="B1337" s="102"/>
      <c r="C1337" s="102"/>
      <c r="D1337" s="102"/>
    </row>
    <row r="1338" spans="1:4" ht="12.75">
      <c r="A1338" s="102"/>
      <c r="B1338" s="102"/>
      <c r="C1338" s="102"/>
      <c r="D1338" s="102"/>
    </row>
    <row r="1339" spans="1:4" ht="12.75">
      <c r="A1339" s="102"/>
      <c r="B1339" s="102"/>
      <c r="C1339" s="102"/>
      <c r="D1339" s="102"/>
    </row>
    <row r="1340" spans="1:4" ht="12.75">
      <c r="A1340" s="102"/>
      <c r="B1340" s="102"/>
      <c r="C1340" s="102"/>
      <c r="D1340" s="102"/>
    </row>
    <row r="1341" spans="1:4" ht="12.75">
      <c r="A1341" s="102"/>
      <c r="B1341" s="102"/>
      <c r="C1341" s="102"/>
      <c r="D1341" s="102"/>
    </row>
    <row r="1342" spans="1:4" ht="12.75">
      <c r="A1342" s="102"/>
      <c r="B1342" s="102"/>
      <c r="C1342" s="102"/>
      <c r="D1342" s="102"/>
    </row>
    <row r="1343" spans="1:4" ht="12.75">
      <c r="A1343" s="102"/>
      <c r="B1343" s="102"/>
      <c r="C1343" s="102"/>
      <c r="D1343" s="102"/>
    </row>
    <row r="1344" spans="1:4" ht="12.75">
      <c r="A1344" s="102"/>
      <c r="B1344" s="102"/>
      <c r="C1344" s="102"/>
      <c r="D1344" s="102"/>
    </row>
    <row r="1345" spans="1:4" ht="12.75">
      <c r="A1345" s="102"/>
      <c r="B1345" s="102"/>
      <c r="C1345" s="102"/>
      <c r="D1345" s="102"/>
    </row>
    <row r="1346" spans="1:4" ht="12.75">
      <c r="A1346" s="102"/>
      <c r="B1346" s="102"/>
      <c r="C1346" s="102"/>
      <c r="D1346" s="102"/>
    </row>
    <row r="1347" spans="1:4" ht="12.75">
      <c r="A1347" s="102"/>
      <c r="B1347" s="102"/>
      <c r="C1347" s="102"/>
      <c r="D1347" s="102"/>
    </row>
    <row r="1348" spans="1:4" ht="12.75">
      <c r="A1348" s="102"/>
      <c r="B1348" s="102"/>
      <c r="C1348" s="102"/>
      <c r="D1348" s="102"/>
    </row>
    <row r="1349" spans="1:4" ht="12.75">
      <c r="A1349" s="102"/>
      <c r="B1349" s="102"/>
      <c r="C1349" s="102"/>
      <c r="D1349" s="102"/>
    </row>
    <row r="1350" spans="1:4" ht="12.75">
      <c r="A1350" s="102"/>
      <c r="B1350" s="102"/>
      <c r="C1350" s="102"/>
      <c r="D1350" s="102"/>
    </row>
    <row r="1351" spans="1:4" ht="12.75">
      <c r="A1351" s="102"/>
      <c r="B1351" s="102"/>
      <c r="C1351" s="102"/>
      <c r="D1351" s="102"/>
    </row>
    <row r="1352" spans="1:4" ht="12.75">
      <c r="A1352" s="102"/>
      <c r="B1352" s="102"/>
      <c r="C1352" s="102"/>
      <c r="D1352" s="102"/>
    </row>
    <row r="1353" spans="1:4" ht="12.75">
      <c r="A1353" s="102"/>
      <c r="B1353" s="102"/>
      <c r="C1353" s="102"/>
      <c r="D1353" s="102"/>
    </row>
    <row r="1354" spans="1:4" ht="12.75">
      <c r="A1354" s="102"/>
      <c r="B1354" s="102"/>
      <c r="C1354" s="102"/>
      <c r="D1354" s="102"/>
    </row>
    <row r="1355" spans="1:4" ht="12.75">
      <c r="A1355" s="102"/>
      <c r="B1355" s="102"/>
      <c r="C1355" s="102"/>
      <c r="D1355" s="102"/>
    </row>
    <row r="1356" spans="1:4" ht="12.75">
      <c r="A1356" s="102"/>
      <c r="B1356" s="102"/>
      <c r="C1356" s="102"/>
      <c r="D1356" s="102"/>
    </row>
    <row r="1357" spans="1:4" ht="12.75">
      <c r="A1357" s="102"/>
      <c r="B1357" s="102"/>
      <c r="C1357" s="102"/>
      <c r="D1357" s="102"/>
    </row>
    <row r="1358" spans="1:4" ht="12.75">
      <c r="A1358" s="102"/>
      <c r="B1358" s="102"/>
      <c r="C1358" s="102"/>
      <c r="D1358" s="102"/>
    </row>
    <row r="1359" spans="1:4" ht="12.75">
      <c r="A1359" s="102"/>
      <c r="B1359" s="102"/>
      <c r="C1359" s="102"/>
      <c r="D1359" s="102"/>
    </row>
    <row r="1360" spans="1:4" ht="12.75">
      <c r="A1360" s="102"/>
      <c r="B1360" s="102"/>
      <c r="C1360" s="102"/>
      <c r="D1360" s="102"/>
    </row>
    <row r="1361" spans="1:4" ht="12.75">
      <c r="A1361" s="102"/>
      <c r="B1361" s="102"/>
      <c r="C1361" s="102"/>
      <c r="D1361" s="102"/>
    </row>
    <row r="1362" spans="1:4" ht="12.75">
      <c r="A1362" s="102"/>
      <c r="B1362" s="102"/>
      <c r="C1362" s="102"/>
      <c r="D1362" s="102"/>
    </row>
    <row r="1363" spans="1:4" ht="12.75">
      <c r="A1363" s="102"/>
      <c r="B1363" s="102"/>
      <c r="C1363" s="102"/>
      <c r="D1363" s="102"/>
    </row>
    <row r="1364" spans="1:4" ht="12.75">
      <c r="A1364" s="102"/>
      <c r="B1364" s="102"/>
      <c r="C1364" s="102"/>
      <c r="D1364" s="102"/>
    </row>
    <row r="1365" spans="1:4" ht="12.75">
      <c r="A1365" s="102"/>
      <c r="B1365" s="102"/>
      <c r="C1365" s="102"/>
      <c r="D1365" s="102"/>
    </row>
    <row r="1366" spans="1:4" ht="12.75">
      <c r="A1366" s="102"/>
      <c r="B1366" s="102"/>
      <c r="C1366" s="102"/>
      <c r="D1366" s="102"/>
    </row>
    <row r="1367" spans="1:4" ht="12.75">
      <c r="A1367" s="102"/>
      <c r="B1367" s="102"/>
      <c r="C1367" s="102"/>
      <c r="D1367" s="102"/>
    </row>
    <row r="1368" spans="1:4" ht="12.75">
      <c r="A1368" s="102"/>
      <c r="B1368" s="102"/>
      <c r="C1368" s="102"/>
      <c r="D1368" s="102"/>
    </row>
    <row r="1369" spans="1:4" ht="12.75">
      <c r="A1369" s="102"/>
      <c r="B1369" s="102"/>
      <c r="C1369" s="102"/>
      <c r="D1369" s="102"/>
    </row>
    <row r="1370" spans="1:4" ht="12.75">
      <c r="A1370" s="102"/>
      <c r="B1370" s="102"/>
      <c r="C1370" s="102"/>
      <c r="D1370" s="102"/>
    </row>
    <row r="1371" spans="1:4" ht="12.75">
      <c r="A1371" s="102"/>
      <c r="B1371" s="102"/>
      <c r="C1371" s="102"/>
      <c r="D1371" s="102"/>
    </row>
    <row r="1372" spans="1:4" ht="12.75">
      <c r="A1372" s="102"/>
      <c r="B1372" s="102"/>
      <c r="C1372" s="102"/>
      <c r="D1372" s="102"/>
    </row>
    <row r="1373" spans="1:4" ht="12.75">
      <c r="A1373" s="102"/>
      <c r="B1373" s="102"/>
      <c r="C1373" s="102"/>
      <c r="D1373" s="102"/>
    </row>
    <row r="1374" spans="1:4" ht="12.75">
      <c r="A1374" s="102"/>
      <c r="B1374" s="102"/>
      <c r="C1374" s="102"/>
      <c r="D1374" s="102"/>
    </row>
    <row r="1375" spans="1:4" ht="12.75">
      <c r="A1375" s="102"/>
      <c r="B1375" s="102"/>
      <c r="C1375" s="102"/>
      <c r="D1375" s="102"/>
    </row>
    <row r="1376" spans="1:4" ht="12.75">
      <c r="A1376" s="102"/>
      <c r="B1376" s="102"/>
      <c r="C1376" s="102"/>
      <c r="D1376" s="102"/>
    </row>
    <row r="1377" spans="1:4" ht="12.75">
      <c r="A1377" s="102"/>
      <c r="B1377" s="102"/>
      <c r="C1377" s="102"/>
      <c r="D1377" s="102"/>
    </row>
    <row r="1378" spans="1:4" ht="12.75">
      <c r="A1378" s="102"/>
      <c r="B1378" s="102"/>
      <c r="C1378" s="102"/>
      <c r="D1378" s="102"/>
    </row>
    <row r="1379" spans="1:4" ht="12.75">
      <c r="A1379" s="102"/>
      <c r="B1379" s="102"/>
      <c r="C1379" s="102"/>
      <c r="D1379" s="102"/>
    </row>
    <row r="1380" spans="1:4" ht="12.75">
      <c r="A1380" s="102"/>
      <c r="B1380" s="102"/>
      <c r="C1380" s="102"/>
      <c r="D1380" s="102"/>
    </row>
    <row r="1381" spans="1:4" ht="12.75">
      <c r="A1381" s="102"/>
      <c r="B1381" s="102"/>
      <c r="C1381" s="102"/>
      <c r="D1381" s="102"/>
    </row>
    <row r="1382" spans="1:4" ht="12.75">
      <c r="A1382" s="102"/>
      <c r="B1382" s="102"/>
      <c r="C1382" s="102"/>
      <c r="D1382" s="102"/>
    </row>
    <row r="1383" spans="1:4" ht="12.75">
      <c r="A1383" s="102"/>
      <c r="B1383" s="102"/>
      <c r="C1383" s="102"/>
      <c r="D1383" s="102"/>
    </row>
    <row r="1384" spans="1:4" ht="12.75">
      <c r="A1384" s="102"/>
      <c r="B1384" s="102"/>
      <c r="C1384" s="102"/>
      <c r="D1384" s="102"/>
    </row>
    <row r="1385" spans="1:4" ht="12.75">
      <c r="A1385" s="102"/>
      <c r="B1385" s="102"/>
      <c r="C1385" s="102"/>
      <c r="D1385" s="102"/>
    </row>
    <row r="1386" spans="1:4" ht="12.75">
      <c r="A1386" s="102"/>
      <c r="B1386" s="102"/>
      <c r="C1386" s="102"/>
      <c r="D1386" s="102"/>
    </row>
    <row r="1387" spans="1:4" ht="12.75">
      <c r="A1387" s="102"/>
      <c r="B1387" s="102"/>
      <c r="C1387" s="102"/>
      <c r="D1387" s="102"/>
    </row>
    <row r="1388" spans="1:4" ht="12.75">
      <c r="A1388" s="102"/>
      <c r="B1388" s="102"/>
      <c r="C1388" s="102"/>
      <c r="D1388" s="102"/>
    </row>
    <row r="1389" spans="1:4" ht="12.75">
      <c r="A1389" s="102"/>
      <c r="B1389" s="102"/>
      <c r="C1389" s="102"/>
      <c r="D1389" s="102"/>
    </row>
    <row r="1390" spans="1:4" ht="12.75">
      <c r="A1390" s="102"/>
      <c r="B1390" s="102"/>
      <c r="C1390" s="102"/>
      <c r="D1390" s="102"/>
    </row>
    <row r="1391" spans="1:4" ht="12.75">
      <c r="A1391" s="102"/>
      <c r="B1391" s="102"/>
      <c r="C1391" s="102"/>
      <c r="D1391" s="102"/>
    </row>
    <row r="1392" spans="1:4" ht="12.75">
      <c r="A1392" s="102"/>
      <c r="B1392" s="102"/>
      <c r="C1392" s="102"/>
      <c r="D1392" s="102"/>
    </row>
    <row r="1393" spans="1:4" ht="12.75">
      <c r="A1393" s="102"/>
      <c r="B1393" s="102"/>
      <c r="C1393" s="102"/>
      <c r="D1393" s="102"/>
    </row>
    <row r="1394" spans="1:4" ht="12.75">
      <c r="A1394" s="102"/>
      <c r="B1394" s="102"/>
      <c r="C1394" s="102"/>
      <c r="D1394" s="102"/>
    </row>
    <row r="1395" spans="1:4" ht="12.75">
      <c r="A1395" s="102"/>
      <c r="B1395" s="102"/>
      <c r="C1395" s="102"/>
      <c r="D1395" s="102"/>
    </row>
    <row r="1396" spans="1:4" ht="12.75">
      <c r="A1396" s="102"/>
      <c r="B1396" s="102"/>
      <c r="C1396" s="102"/>
      <c r="D1396" s="102"/>
    </row>
    <row r="1397" spans="1:4" ht="12.75">
      <c r="A1397" s="102"/>
      <c r="B1397" s="102"/>
      <c r="C1397" s="102"/>
      <c r="D1397" s="102"/>
    </row>
    <row r="1398" spans="1:4" ht="12.75">
      <c r="A1398" s="102"/>
      <c r="B1398" s="102"/>
      <c r="C1398" s="102"/>
      <c r="D1398" s="102"/>
    </row>
    <row r="1399" spans="1:4" ht="12.75">
      <c r="A1399" s="102"/>
      <c r="B1399" s="102"/>
      <c r="C1399" s="102"/>
      <c r="D1399" s="102"/>
    </row>
    <row r="1400" spans="1:4" ht="12.75">
      <c r="A1400" s="102"/>
      <c r="B1400" s="102"/>
      <c r="C1400" s="102"/>
      <c r="D1400" s="102"/>
    </row>
    <row r="1401" spans="1:4" ht="12.75">
      <c r="A1401" s="102"/>
      <c r="B1401" s="102"/>
      <c r="C1401" s="102"/>
      <c r="D1401" s="102"/>
    </row>
    <row r="1402" spans="1:4" ht="12.75">
      <c r="A1402" s="102"/>
      <c r="B1402" s="102"/>
      <c r="C1402" s="102"/>
      <c r="D1402" s="102"/>
    </row>
    <row r="1403" spans="1:4" ht="12.75">
      <c r="A1403" s="102"/>
      <c r="B1403" s="102"/>
      <c r="C1403" s="102"/>
      <c r="D1403" s="102"/>
    </row>
    <row r="1404" spans="1:4" ht="12.75">
      <c r="A1404" s="102"/>
      <c r="B1404" s="102"/>
      <c r="C1404" s="102"/>
      <c r="D1404" s="102"/>
    </row>
    <row r="1405" spans="1:4" ht="12.75">
      <c r="A1405" s="102"/>
      <c r="B1405" s="102"/>
      <c r="C1405" s="102"/>
      <c r="D1405" s="102"/>
    </row>
    <row r="1406" spans="1:4" ht="12.75">
      <c r="A1406" s="102"/>
      <c r="B1406" s="102"/>
      <c r="C1406" s="102"/>
      <c r="D1406" s="102"/>
    </row>
    <row r="1407" spans="1:4" ht="12.75">
      <c r="A1407" s="102"/>
      <c r="B1407" s="102"/>
      <c r="C1407" s="102"/>
      <c r="D1407" s="102"/>
    </row>
    <row r="1408" spans="1:4" ht="12.75">
      <c r="A1408" s="102"/>
      <c r="B1408" s="102"/>
      <c r="C1408" s="102"/>
      <c r="D1408" s="102"/>
    </row>
    <row r="1409" spans="1:4" ht="12.75">
      <c r="A1409" s="102"/>
      <c r="B1409" s="102"/>
      <c r="C1409" s="102"/>
      <c r="D1409" s="102"/>
    </row>
    <row r="1410" spans="1:4" ht="12.75">
      <c r="A1410" s="102"/>
      <c r="B1410" s="102"/>
      <c r="C1410" s="102"/>
      <c r="D1410" s="102"/>
    </row>
    <row r="1411" spans="1:4" ht="12.75">
      <c r="A1411" s="102"/>
      <c r="B1411" s="102"/>
      <c r="C1411" s="102"/>
      <c r="D1411" s="102"/>
    </row>
    <row r="1412" spans="1:4" ht="12.75">
      <c r="A1412" s="102"/>
      <c r="B1412" s="102"/>
      <c r="C1412" s="102"/>
      <c r="D1412" s="102"/>
    </row>
    <row r="1413" spans="1:4" ht="12.75">
      <c r="A1413" s="102"/>
      <c r="B1413" s="102"/>
      <c r="C1413" s="102"/>
      <c r="D1413" s="102"/>
    </row>
    <row r="1414" spans="1:4" ht="12.75">
      <c r="A1414" s="102"/>
      <c r="B1414" s="102"/>
      <c r="C1414" s="102"/>
      <c r="D1414" s="102"/>
    </row>
    <row r="1415" spans="1:4" ht="12.75">
      <c r="A1415" s="102"/>
      <c r="B1415" s="102"/>
      <c r="C1415" s="102"/>
      <c r="D1415" s="102"/>
    </row>
    <row r="1416" spans="1:4" ht="12.75">
      <c r="A1416" s="102"/>
      <c r="B1416" s="102"/>
      <c r="C1416" s="102"/>
      <c r="D1416" s="102"/>
    </row>
    <row r="1417" spans="1:4" ht="12.75">
      <c r="A1417" s="102"/>
      <c r="B1417" s="102"/>
      <c r="C1417" s="102"/>
      <c r="D1417" s="102"/>
    </row>
    <row r="1418" spans="1:4" ht="12.75">
      <c r="A1418" s="102"/>
      <c r="B1418" s="102"/>
      <c r="C1418" s="102"/>
      <c r="D1418" s="102"/>
    </row>
    <row r="1419" spans="1:4" ht="12.75">
      <c r="A1419" s="102"/>
      <c r="B1419" s="102"/>
      <c r="C1419" s="102"/>
      <c r="D1419" s="102"/>
    </row>
    <row r="1420" spans="1:4" ht="12.75">
      <c r="A1420" s="102"/>
      <c r="B1420" s="102"/>
      <c r="C1420" s="102"/>
      <c r="D1420" s="102"/>
    </row>
    <row r="1421" spans="1:4" ht="12.75">
      <c r="A1421" s="102"/>
      <c r="B1421" s="102"/>
      <c r="C1421" s="102"/>
      <c r="D1421" s="102"/>
    </row>
    <row r="1422" spans="1:4" ht="12.75">
      <c r="A1422" s="102"/>
      <c r="B1422" s="102"/>
      <c r="C1422" s="102"/>
      <c r="D1422" s="102"/>
    </row>
    <row r="1423" spans="1:4" ht="12.75">
      <c r="A1423" s="102"/>
      <c r="B1423" s="102"/>
      <c r="C1423" s="102"/>
      <c r="D1423" s="102"/>
    </row>
    <row r="1424" spans="1:4" ht="12.75">
      <c r="A1424" s="102"/>
      <c r="B1424" s="102"/>
      <c r="C1424" s="102"/>
      <c r="D1424" s="102"/>
    </row>
    <row r="1425" spans="1:4" ht="12.75">
      <c r="A1425" s="102"/>
      <c r="B1425" s="102"/>
      <c r="C1425" s="102"/>
      <c r="D1425" s="102"/>
    </row>
    <row r="1426" spans="1:4" ht="12.75">
      <c r="A1426" s="102"/>
      <c r="B1426" s="102"/>
      <c r="C1426" s="102"/>
      <c r="D1426" s="102"/>
    </row>
    <row r="1427" spans="1:4" ht="12.75">
      <c r="A1427" s="102"/>
      <c r="B1427" s="102"/>
      <c r="C1427" s="102"/>
      <c r="D1427" s="102"/>
    </row>
    <row r="1428" spans="1:4" ht="12.75">
      <c r="A1428" s="102"/>
      <c r="B1428" s="102"/>
      <c r="C1428" s="102"/>
      <c r="D1428" s="102"/>
    </row>
    <row r="1429" spans="1:4" ht="12.75">
      <c r="A1429" s="102"/>
      <c r="B1429" s="102"/>
      <c r="C1429" s="102"/>
      <c r="D1429" s="102"/>
    </row>
    <row r="1430" spans="1:4" ht="12.75">
      <c r="A1430" s="102"/>
      <c r="B1430" s="102"/>
      <c r="C1430" s="102"/>
      <c r="D1430" s="102"/>
    </row>
    <row r="1431" spans="1:4" ht="12.75">
      <c r="A1431" s="102"/>
      <c r="B1431" s="102"/>
      <c r="C1431" s="102"/>
      <c r="D1431" s="102"/>
    </row>
    <row r="1432" spans="1:4" ht="12.75">
      <c r="A1432" s="102"/>
      <c r="B1432" s="102"/>
      <c r="C1432" s="102"/>
      <c r="D1432" s="102"/>
    </row>
    <row r="1433" spans="1:4" ht="12.75">
      <c r="A1433" s="102"/>
      <c r="B1433" s="102"/>
      <c r="C1433" s="102"/>
      <c r="D1433" s="102"/>
    </row>
    <row r="1434" spans="1:4" ht="12.75">
      <c r="A1434" s="102"/>
      <c r="B1434" s="102"/>
      <c r="C1434" s="102"/>
      <c r="D1434" s="102"/>
    </row>
    <row r="1435" spans="1:4" ht="12.75">
      <c r="A1435" s="102"/>
      <c r="B1435" s="102"/>
      <c r="C1435" s="102"/>
      <c r="D1435" s="102"/>
    </row>
    <row r="1436" spans="1:4" ht="12.75">
      <c r="A1436" s="102"/>
      <c r="B1436" s="102"/>
      <c r="C1436" s="102"/>
      <c r="D1436" s="102"/>
    </row>
    <row r="1437" spans="1:4" ht="12.75">
      <c r="A1437" s="102"/>
      <c r="B1437" s="102"/>
      <c r="C1437" s="102"/>
      <c r="D1437" s="102"/>
    </row>
    <row r="1438" spans="1:4" ht="12.75">
      <c r="A1438" s="102"/>
      <c r="B1438" s="102"/>
      <c r="C1438" s="102"/>
      <c r="D1438" s="102"/>
    </row>
    <row r="1439" spans="1:4" ht="12.75">
      <c r="A1439" s="102"/>
      <c r="B1439" s="102"/>
      <c r="C1439" s="102"/>
      <c r="D1439" s="102"/>
    </row>
    <row r="1440" spans="1:4" ht="12.75">
      <c r="A1440" s="102"/>
      <c r="B1440" s="102"/>
      <c r="C1440" s="102"/>
      <c r="D1440" s="102"/>
    </row>
    <row r="1441" spans="1:4" ht="12.75">
      <c r="A1441" s="102"/>
      <c r="B1441" s="102"/>
      <c r="C1441" s="102"/>
      <c r="D1441" s="102"/>
    </row>
    <row r="1442" spans="1:4" ht="12.75">
      <c r="A1442" s="102"/>
      <c r="B1442" s="102"/>
      <c r="C1442" s="102"/>
      <c r="D1442" s="102"/>
    </row>
    <row r="1443" spans="1:4" ht="12.75">
      <c r="A1443" s="102"/>
      <c r="B1443" s="102"/>
      <c r="C1443" s="102"/>
      <c r="D1443" s="102"/>
    </row>
    <row r="1444" spans="1:4" ht="12.75">
      <c r="A1444" s="102"/>
      <c r="B1444" s="102"/>
      <c r="C1444" s="102"/>
      <c r="D1444" s="102"/>
    </row>
    <row r="1445" spans="1:4" ht="12.75">
      <c r="A1445" s="102"/>
      <c r="B1445" s="102"/>
      <c r="C1445" s="102"/>
      <c r="D1445" s="102"/>
    </row>
    <row r="1446" spans="1:4" ht="12.75">
      <c r="A1446" s="102"/>
      <c r="B1446" s="102"/>
      <c r="C1446" s="102"/>
      <c r="D1446" s="102"/>
    </row>
    <row r="1447" spans="1:4" ht="12.75">
      <c r="A1447" s="102"/>
      <c r="B1447" s="102"/>
      <c r="C1447" s="102"/>
      <c r="D1447" s="102"/>
    </row>
    <row r="1448" spans="1:4" ht="12.75">
      <c r="A1448" s="102"/>
      <c r="B1448" s="102"/>
      <c r="C1448" s="102"/>
      <c r="D1448" s="102"/>
    </row>
    <row r="1449" spans="1:4" ht="12.75">
      <c r="A1449" s="102"/>
      <c r="B1449" s="102"/>
      <c r="C1449" s="102"/>
      <c r="D1449" s="102"/>
    </row>
    <row r="1450" spans="1:4" ht="12.75">
      <c r="A1450" s="102"/>
      <c r="B1450" s="102"/>
      <c r="C1450" s="102"/>
      <c r="D1450" s="102"/>
    </row>
    <row r="1451" spans="1:4" ht="12.75">
      <c r="A1451" s="102"/>
      <c r="B1451" s="102"/>
      <c r="C1451" s="102"/>
      <c r="D1451" s="102"/>
    </row>
    <row r="1452" spans="1:4" ht="12.75">
      <c r="A1452" s="102"/>
      <c r="B1452" s="102"/>
      <c r="C1452" s="102"/>
      <c r="D1452" s="102"/>
    </row>
    <row r="1453" spans="1:4" ht="12.75">
      <c r="A1453" s="102"/>
      <c r="B1453" s="102"/>
      <c r="C1453" s="102"/>
      <c r="D1453" s="102"/>
    </row>
    <row r="1454" spans="1:4" ht="12.75">
      <c r="A1454" s="102"/>
      <c r="B1454" s="102"/>
      <c r="C1454" s="102"/>
      <c r="D1454" s="102"/>
    </row>
    <row r="1455" spans="1:4" ht="12.75">
      <c r="A1455" s="102"/>
      <c r="B1455" s="102"/>
      <c r="C1455" s="102"/>
      <c r="D1455" s="102"/>
    </row>
    <row r="1456" spans="1:4" ht="12.75">
      <c r="A1456" s="102"/>
      <c r="B1456" s="102"/>
      <c r="C1456" s="102"/>
      <c r="D1456" s="102"/>
    </row>
    <row r="1457" spans="1:4" ht="12.75">
      <c r="A1457" s="102"/>
      <c r="B1457" s="102"/>
      <c r="C1457" s="102"/>
      <c r="D1457" s="102"/>
    </row>
    <row r="1458" spans="1:4" ht="12.75">
      <c r="A1458" s="102"/>
      <c r="B1458" s="102"/>
      <c r="C1458" s="102"/>
      <c r="D1458" s="102"/>
    </row>
    <row r="1459" spans="1:4" ht="12.75">
      <c r="A1459" s="102"/>
      <c r="B1459" s="102"/>
      <c r="C1459" s="102"/>
      <c r="D1459" s="102"/>
    </row>
    <row r="1460" spans="1:4" ht="12.75">
      <c r="A1460" s="102"/>
      <c r="B1460" s="102"/>
      <c r="C1460" s="102"/>
      <c r="D1460" s="102"/>
    </row>
    <row r="1461" spans="1:4" ht="12.75">
      <c r="A1461" s="102"/>
      <c r="B1461" s="102"/>
      <c r="C1461" s="102"/>
      <c r="D1461" s="102"/>
    </row>
    <row r="1462" spans="1:4" ht="12.75">
      <c r="A1462" s="102"/>
      <c r="B1462" s="102"/>
      <c r="C1462" s="102"/>
      <c r="D1462" s="102"/>
    </row>
    <row r="1463" spans="1:4" ht="12.75">
      <c r="A1463" s="102"/>
      <c r="B1463" s="102"/>
      <c r="C1463" s="102"/>
      <c r="D1463" s="102"/>
    </row>
    <row r="1464" spans="1:4" ht="12.75">
      <c r="A1464" s="102"/>
      <c r="B1464" s="102"/>
      <c r="C1464" s="102"/>
      <c r="D1464" s="102"/>
    </row>
    <row r="1465" spans="1:4" ht="12.75">
      <c r="A1465" s="102"/>
      <c r="B1465" s="102"/>
      <c r="C1465" s="102"/>
      <c r="D1465" s="102"/>
    </row>
    <row r="1466" spans="1:4" ht="12.75">
      <c r="A1466" s="102"/>
      <c r="B1466" s="102"/>
      <c r="C1466" s="102"/>
      <c r="D1466" s="102"/>
    </row>
    <row r="1467" spans="1:4" ht="12.75">
      <c r="A1467" s="102"/>
      <c r="B1467" s="102"/>
      <c r="C1467" s="102"/>
      <c r="D1467" s="102"/>
    </row>
    <row r="1468" spans="1:4" ht="12.75">
      <c r="A1468" s="102"/>
      <c r="B1468" s="102"/>
      <c r="C1468" s="102"/>
      <c r="D1468" s="102"/>
    </row>
    <row r="1469" spans="1:4" ht="12.75">
      <c r="A1469" s="102"/>
      <c r="B1469" s="102"/>
      <c r="C1469" s="102"/>
      <c r="D1469" s="102"/>
    </row>
    <row r="1470" spans="1:4" ht="12.75">
      <c r="A1470" s="102"/>
      <c r="B1470" s="102"/>
      <c r="C1470" s="102"/>
      <c r="D1470" s="102"/>
    </row>
    <row r="1471" spans="1:4" ht="12.75">
      <c r="A1471" s="102"/>
      <c r="B1471" s="102"/>
      <c r="C1471" s="102"/>
      <c r="D1471" s="102"/>
    </row>
    <row r="1472" spans="1:4" ht="12.75">
      <c r="A1472" s="102"/>
      <c r="B1472" s="102"/>
      <c r="C1472" s="102"/>
      <c r="D1472" s="102"/>
    </row>
    <row r="1473" spans="1:4" ht="12.75">
      <c r="A1473" s="102"/>
      <c r="B1473" s="102"/>
      <c r="C1473" s="102"/>
      <c r="D1473" s="102"/>
    </row>
    <row r="1474" spans="1:4" ht="12.75">
      <c r="A1474" s="102"/>
      <c r="B1474" s="102"/>
      <c r="C1474" s="102"/>
      <c r="D1474" s="102"/>
    </row>
    <row r="1475" spans="1:4" ht="12.75">
      <c r="A1475" s="102"/>
      <c r="B1475" s="102"/>
      <c r="C1475" s="102"/>
      <c r="D1475" s="102"/>
    </row>
    <row r="1476" spans="1:4" ht="12.75">
      <c r="A1476" s="102"/>
      <c r="B1476" s="102"/>
      <c r="C1476" s="102"/>
      <c r="D1476" s="102"/>
    </row>
    <row r="1477" spans="1:4" ht="12.75">
      <c r="A1477" s="102"/>
      <c r="B1477" s="102"/>
      <c r="C1477" s="102"/>
      <c r="D1477" s="102"/>
    </row>
    <row r="1478" spans="1:4" ht="12.75">
      <c r="A1478" s="102"/>
      <c r="B1478" s="102"/>
      <c r="C1478" s="102"/>
      <c r="D1478" s="102"/>
    </row>
    <row r="1479" spans="1:4" ht="12.75">
      <c r="A1479" s="102"/>
      <c r="B1479" s="102"/>
      <c r="C1479" s="102"/>
      <c r="D1479" s="102"/>
    </row>
    <row r="1480" spans="1:4" ht="12.75">
      <c r="A1480" s="102"/>
      <c r="B1480" s="102"/>
      <c r="C1480" s="102"/>
      <c r="D1480" s="102"/>
    </row>
    <row r="1481" spans="1:4" ht="12.75">
      <c r="A1481" s="102"/>
      <c r="B1481" s="102"/>
      <c r="C1481" s="102"/>
      <c r="D1481" s="102"/>
    </row>
    <row r="1482" spans="1:4" ht="12.75">
      <c r="A1482" s="102"/>
      <c r="B1482" s="102"/>
      <c r="C1482" s="102"/>
      <c r="D1482" s="102"/>
    </row>
    <row r="1483" spans="1:4" ht="12.75">
      <c r="A1483" s="102"/>
      <c r="B1483" s="102"/>
      <c r="C1483" s="102"/>
      <c r="D1483" s="102"/>
    </row>
    <row r="1484" spans="1:4" ht="12.75">
      <c r="A1484" s="102"/>
      <c r="B1484" s="102"/>
      <c r="C1484" s="102"/>
      <c r="D1484" s="102"/>
    </row>
    <row r="1485" spans="1:4" ht="12.75">
      <c r="A1485" s="102"/>
      <c r="B1485" s="102"/>
      <c r="C1485" s="102"/>
      <c r="D1485" s="102"/>
    </row>
    <row r="1486" spans="1:4" ht="12.75">
      <c r="A1486" s="102"/>
      <c r="B1486" s="102"/>
      <c r="C1486" s="102"/>
      <c r="D1486" s="102"/>
    </row>
    <row r="1487" spans="1:4" ht="12.75">
      <c r="A1487" s="102"/>
      <c r="B1487" s="102"/>
      <c r="C1487" s="102"/>
      <c r="D1487" s="102"/>
    </row>
    <row r="1488" spans="1:4" ht="12.75">
      <c r="A1488" s="102"/>
      <c r="B1488" s="102"/>
      <c r="C1488" s="102"/>
      <c r="D1488" s="102"/>
    </row>
    <row r="1489" spans="1:4" ht="12.75">
      <c r="A1489" s="102"/>
      <c r="B1489" s="102"/>
      <c r="C1489" s="102"/>
      <c r="D1489" s="102"/>
    </row>
    <row r="1490" spans="1:4" ht="12.75">
      <c r="A1490" s="102"/>
      <c r="B1490" s="102"/>
      <c r="C1490" s="102"/>
      <c r="D1490" s="102"/>
    </row>
    <row r="1491" spans="1:4" ht="12.75">
      <c r="A1491" s="102"/>
      <c r="B1491" s="102"/>
      <c r="C1491" s="102"/>
      <c r="D1491" s="102"/>
    </row>
    <row r="1492" spans="1:4" ht="12.75">
      <c r="A1492" s="102"/>
      <c r="B1492" s="102"/>
      <c r="C1492" s="102"/>
      <c r="D1492" s="102"/>
    </row>
    <row r="1493" spans="1:4" ht="12.75">
      <c r="A1493" s="102"/>
      <c r="B1493" s="102"/>
      <c r="C1493" s="102"/>
      <c r="D1493" s="102"/>
    </row>
    <row r="1494" spans="1:4" ht="12.75">
      <c r="A1494" s="102"/>
      <c r="B1494" s="102"/>
      <c r="C1494" s="102"/>
      <c r="D1494" s="102"/>
    </row>
    <row r="1495" spans="1:4" ht="12.75">
      <c r="A1495" s="102"/>
      <c r="B1495" s="102"/>
      <c r="C1495" s="102"/>
      <c r="D1495" s="102"/>
    </row>
    <row r="1496" spans="1:4" ht="12.75">
      <c r="A1496" s="102"/>
      <c r="B1496" s="102"/>
      <c r="C1496" s="102"/>
      <c r="D1496" s="102"/>
    </row>
    <row r="1497" spans="1:4" ht="12.75">
      <c r="A1497" s="102"/>
      <c r="B1497" s="102"/>
      <c r="C1497" s="102"/>
      <c r="D1497" s="102"/>
    </row>
    <row r="1498" spans="1:4" ht="12.75">
      <c r="A1498" s="102"/>
      <c r="B1498" s="102"/>
      <c r="C1498" s="102"/>
      <c r="D1498" s="102"/>
    </row>
    <row r="1499" spans="1:4" ht="12.75">
      <c r="A1499" s="102"/>
      <c r="B1499" s="102"/>
      <c r="C1499" s="102"/>
      <c r="D1499" s="102"/>
    </row>
    <row r="1500" spans="1:4" ht="12.75">
      <c r="A1500" s="102"/>
      <c r="B1500" s="102"/>
      <c r="C1500" s="102"/>
      <c r="D1500" s="102"/>
    </row>
    <row r="1501" spans="1:4" ht="12.75">
      <c r="A1501" s="102"/>
      <c r="B1501" s="102"/>
      <c r="C1501" s="102"/>
      <c r="D1501" s="102"/>
    </row>
    <row r="1502" spans="1:4" ht="12.75">
      <c r="A1502" s="102"/>
      <c r="B1502" s="102"/>
      <c r="C1502" s="102"/>
      <c r="D1502" s="102"/>
    </row>
    <row r="1503" spans="1:4" ht="12.75">
      <c r="A1503" s="102"/>
      <c r="B1503" s="102"/>
      <c r="C1503" s="102"/>
      <c r="D1503" s="102"/>
    </row>
    <row r="1504" spans="1:4" ht="12.75">
      <c r="A1504" s="102"/>
      <c r="B1504" s="102"/>
      <c r="C1504" s="102"/>
      <c r="D1504" s="102"/>
    </row>
    <row r="1505" spans="1:4" ht="12.75">
      <c r="A1505" s="102"/>
      <c r="B1505" s="102"/>
      <c r="C1505" s="102"/>
      <c r="D1505" s="102"/>
    </row>
    <row r="1506" spans="1:4" ht="12.75">
      <c r="A1506" s="102"/>
      <c r="B1506" s="102"/>
      <c r="C1506" s="102"/>
      <c r="D1506" s="102"/>
    </row>
    <row r="1507" spans="1:4" ht="12.75">
      <c r="A1507" s="102"/>
      <c r="B1507" s="102"/>
      <c r="C1507" s="102"/>
      <c r="D1507" s="102"/>
    </row>
    <row r="1508" spans="1:4" ht="12.75">
      <c r="A1508" s="102"/>
      <c r="B1508" s="102"/>
      <c r="C1508" s="102"/>
      <c r="D1508" s="102"/>
    </row>
    <row r="1509" spans="1:4" ht="12.75">
      <c r="A1509" s="102"/>
      <c r="B1509" s="102"/>
      <c r="C1509" s="102"/>
      <c r="D1509" s="102"/>
    </row>
    <row r="1510" spans="1:4" ht="12.75">
      <c r="A1510" s="102"/>
      <c r="B1510" s="102"/>
      <c r="C1510" s="102"/>
      <c r="D1510" s="102"/>
    </row>
    <row r="1511" spans="1:4" ht="12.75">
      <c r="A1511" s="102"/>
      <c r="B1511" s="102"/>
      <c r="C1511" s="102"/>
      <c r="D1511" s="102"/>
    </row>
    <row r="1512" spans="1:4" ht="12.75">
      <c r="A1512" s="102"/>
      <c r="B1512" s="102"/>
      <c r="C1512" s="102"/>
      <c r="D1512" s="102"/>
    </row>
    <row r="1513" spans="1:4" ht="12.75">
      <c r="A1513" s="102"/>
      <c r="B1513" s="102"/>
      <c r="C1513" s="102"/>
      <c r="D1513" s="102"/>
    </row>
    <row r="1514" spans="1:4" ht="12.75">
      <c r="A1514" s="102"/>
      <c r="B1514" s="102"/>
      <c r="C1514" s="102"/>
      <c r="D1514" s="102"/>
    </row>
    <row r="1515" spans="1:4" ht="12.75">
      <c r="A1515" s="102"/>
      <c r="B1515" s="102"/>
      <c r="C1515" s="102"/>
      <c r="D1515" s="102"/>
    </row>
    <row r="1516" spans="1:4" ht="12.75">
      <c r="A1516" s="102"/>
      <c r="B1516" s="102"/>
      <c r="C1516" s="102"/>
      <c r="D1516" s="102"/>
    </row>
    <row r="1517" spans="1:4" ht="12.75">
      <c r="A1517" s="102"/>
      <c r="B1517" s="102"/>
      <c r="C1517" s="102"/>
      <c r="D1517" s="102"/>
    </row>
    <row r="1518" spans="1:4" ht="12.75">
      <c r="A1518" s="102"/>
      <c r="B1518" s="102"/>
      <c r="C1518" s="102"/>
      <c r="D1518" s="102"/>
    </row>
    <row r="1519" spans="1:4" ht="12.75">
      <c r="A1519" s="102"/>
      <c r="B1519" s="102"/>
      <c r="C1519" s="102"/>
      <c r="D1519" s="102"/>
    </row>
    <row r="1520" spans="1:4" ht="12.75">
      <c r="A1520" s="102"/>
      <c r="B1520" s="102"/>
      <c r="C1520" s="102"/>
      <c r="D1520" s="102"/>
    </row>
    <row r="1521" spans="1:4" ht="12.75">
      <c r="A1521" s="102"/>
      <c r="B1521" s="102"/>
      <c r="C1521" s="102"/>
      <c r="D1521" s="102"/>
    </row>
    <row r="1522" spans="1:4" ht="12.75">
      <c r="A1522" s="102"/>
      <c r="B1522" s="102"/>
      <c r="C1522" s="102"/>
      <c r="D1522" s="102"/>
    </row>
    <row r="1523" spans="1:4" ht="12.75">
      <c r="A1523" s="102"/>
      <c r="B1523" s="102"/>
      <c r="C1523" s="102"/>
      <c r="D1523" s="102"/>
    </row>
    <row r="1524" spans="1:4" ht="12.75">
      <c r="A1524" s="102"/>
      <c r="B1524" s="102"/>
      <c r="C1524" s="102"/>
      <c r="D1524" s="102"/>
    </row>
    <row r="1525" spans="1:4" ht="12.75">
      <c r="A1525" s="102"/>
      <c r="B1525" s="102"/>
      <c r="C1525" s="102"/>
      <c r="D1525" s="102"/>
    </row>
    <row r="1526" spans="1:4" ht="12.75">
      <c r="A1526" s="102"/>
      <c r="B1526" s="102"/>
      <c r="C1526" s="102"/>
      <c r="D1526" s="102"/>
    </row>
    <row r="1527" spans="1:4" ht="12.75">
      <c r="A1527" s="102"/>
      <c r="B1527" s="102"/>
      <c r="C1527" s="102"/>
      <c r="D1527" s="102"/>
    </row>
    <row r="1528" spans="1:4" ht="12.75">
      <c r="A1528" s="102"/>
      <c r="B1528" s="102"/>
      <c r="C1528" s="102"/>
      <c r="D1528" s="102"/>
    </row>
    <row r="1529" spans="1:4" ht="12.75">
      <c r="A1529" s="102"/>
      <c r="B1529" s="102"/>
      <c r="C1529" s="102"/>
      <c r="D1529" s="102"/>
    </row>
    <row r="1530" spans="1:4" ht="12.75">
      <c r="A1530" s="102"/>
      <c r="B1530" s="102"/>
      <c r="C1530" s="102"/>
      <c r="D1530" s="102"/>
    </row>
    <row r="1531" spans="1:4" ht="12.75">
      <c r="A1531" s="102"/>
      <c r="B1531" s="102"/>
      <c r="C1531" s="102"/>
      <c r="D1531" s="102"/>
    </row>
    <row r="1532" spans="1:4" ht="12.75">
      <c r="A1532" s="102"/>
      <c r="B1532" s="102"/>
      <c r="C1532" s="102"/>
      <c r="D1532" s="102"/>
    </row>
    <row r="1533" spans="1:4" ht="12.75">
      <c r="A1533" s="102"/>
      <c r="B1533" s="102"/>
      <c r="C1533" s="102"/>
      <c r="D1533" s="102"/>
    </row>
    <row r="1534" spans="1:4" ht="12.75">
      <c r="A1534" s="102"/>
      <c r="B1534" s="102"/>
      <c r="C1534" s="102"/>
      <c r="D1534" s="102"/>
    </row>
    <row r="1535" spans="1:4" ht="12.75">
      <c r="A1535" s="102"/>
      <c r="B1535" s="102"/>
      <c r="C1535" s="102"/>
      <c r="D1535" s="102"/>
    </row>
    <row r="1536" spans="1:4" ht="12.75">
      <c r="A1536" s="102"/>
      <c r="B1536" s="102"/>
      <c r="C1536" s="102"/>
      <c r="D1536" s="102"/>
    </row>
    <row r="1537" spans="1:4" ht="12.75">
      <c r="A1537" s="102"/>
      <c r="B1537" s="102"/>
      <c r="C1537" s="102"/>
      <c r="D1537" s="102"/>
    </row>
    <row r="1538" spans="1:4" ht="12.75">
      <c r="A1538" s="102"/>
      <c r="B1538" s="102"/>
      <c r="C1538" s="102"/>
      <c r="D1538" s="102"/>
    </row>
    <row r="1539" spans="1:4" ht="12.75">
      <c r="A1539" s="102"/>
      <c r="B1539" s="102"/>
      <c r="C1539" s="102"/>
      <c r="D1539" s="102"/>
    </row>
    <row r="1540" spans="1:4" ht="12.75">
      <c r="A1540" s="102"/>
      <c r="B1540" s="102"/>
      <c r="C1540" s="102"/>
      <c r="D1540" s="102"/>
    </row>
    <row r="1541" spans="1:4" ht="12.75">
      <c r="A1541" s="102"/>
      <c r="B1541" s="102"/>
      <c r="C1541" s="102"/>
      <c r="D1541" s="102"/>
    </row>
    <row r="1542" spans="1:4" ht="12.75">
      <c r="A1542" s="102"/>
      <c r="B1542" s="102"/>
      <c r="C1542" s="102"/>
      <c r="D1542" s="102"/>
    </row>
    <row r="1543" spans="1:4" ht="12.75">
      <c r="A1543" s="102"/>
      <c r="B1543" s="102"/>
      <c r="C1543" s="102"/>
      <c r="D1543" s="102"/>
    </row>
    <row r="1544" spans="1:4" ht="12.75">
      <c r="A1544" s="102"/>
      <c r="B1544" s="102"/>
      <c r="C1544" s="102"/>
      <c r="D1544" s="102"/>
    </row>
    <row r="1545" spans="1:4" ht="12.75">
      <c r="A1545" s="102"/>
      <c r="B1545" s="102"/>
      <c r="C1545" s="102"/>
      <c r="D1545" s="102"/>
    </row>
    <row r="1546" spans="1:4" ht="12.75">
      <c r="A1546" s="102"/>
      <c r="B1546" s="102"/>
      <c r="C1546" s="102"/>
      <c r="D1546" s="102"/>
    </row>
    <row r="1547" spans="1:4" ht="12.75">
      <c r="A1547" s="102"/>
      <c r="B1547" s="102"/>
      <c r="C1547" s="102"/>
      <c r="D1547" s="102"/>
    </row>
    <row r="1548" spans="1:4" ht="12.75">
      <c r="A1548" s="102"/>
      <c r="B1548" s="102"/>
      <c r="C1548" s="102"/>
      <c r="D1548" s="102"/>
    </row>
    <row r="1549" spans="1:4" ht="12.75">
      <c r="A1549" s="102"/>
      <c r="B1549" s="102"/>
      <c r="C1549" s="102"/>
      <c r="D1549" s="102"/>
    </row>
    <row r="1550" spans="1:4" ht="12.75">
      <c r="A1550" s="102"/>
      <c r="B1550" s="102"/>
      <c r="C1550" s="102"/>
      <c r="D1550" s="102"/>
    </row>
    <row r="1551" spans="1:4" ht="12.75">
      <c r="A1551" s="102"/>
      <c r="B1551" s="102"/>
      <c r="C1551" s="102"/>
      <c r="D1551" s="102"/>
    </row>
    <row r="1552" spans="1:4" ht="12.75">
      <c r="A1552" s="102"/>
      <c r="B1552" s="102"/>
      <c r="C1552" s="102"/>
      <c r="D1552" s="102"/>
    </row>
    <row r="1553" spans="1:4" ht="12.75">
      <c r="A1553" s="102"/>
      <c r="B1553" s="102"/>
      <c r="C1553" s="102"/>
      <c r="D1553" s="102"/>
    </row>
    <row r="1554" spans="1:4" ht="12.75">
      <c r="A1554" s="102"/>
      <c r="B1554" s="102"/>
      <c r="C1554" s="102"/>
      <c r="D1554" s="102"/>
    </row>
    <row r="1555" spans="1:4" ht="12.75">
      <c r="A1555" s="102"/>
      <c r="B1555" s="102"/>
      <c r="C1555" s="102"/>
      <c r="D1555" s="102"/>
    </row>
    <row r="1556" spans="1:4" ht="12.75">
      <c r="A1556" s="102"/>
      <c r="B1556" s="102"/>
      <c r="C1556" s="102"/>
      <c r="D1556" s="102"/>
    </row>
    <row r="1557" spans="1:4" ht="12.75">
      <c r="A1557" s="102"/>
      <c r="B1557" s="102"/>
      <c r="C1557" s="102"/>
      <c r="D1557" s="102"/>
    </row>
    <row r="1558" spans="1:4" ht="12.75">
      <c r="A1558" s="102"/>
      <c r="B1558" s="102"/>
      <c r="C1558" s="102"/>
      <c r="D1558" s="102"/>
    </row>
    <row r="1559" spans="1:4" ht="12.75">
      <c r="A1559" s="102"/>
      <c r="B1559" s="102"/>
      <c r="C1559" s="102"/>
      <c r="D1559" s="102"/>
    </row>
    <row r="1560" spans="1:4" ht="12.75">
      <c r="A1560" s="102"/>
      <c r="B1560" s="102"/>
      <c r="C1560" s="102"/>
      <c r="D1560" s="102"/>
    </row>
    <row r="1561" spans="1:4" ht="12.75">
      <c r="A1561" s="102"/>
      <c r="B1561" s="102"/>
      <c r="C1561" s="102"/>
      <c r="D1561" s="102"/>
    </row>
    <row r="1562" spans="1:4" ht="12.75">
      <c r="A1562" s="102"/>
      <c r="B1562" s="102"/>
      <c r="C1562" s="102"/>
      <c r="D1562" s="102"/>
    </row>
    <row r="1563" spans="1:4" ht="12.75">
      <c r="A1563" s="102"/>
      <c r="B1563" s="102"/>
      <c r="C1563" s="102"/>
      <c r="D1563" s="102"/>
    </row>
    <row r="1564" spans="1:4" ht="12.75">
      <c r="A1564" s="102"/>
      <c r="B1564" s="102"/>
      <c r="C1564" s="102"/>
      <c r="D1564" s="102"/>
    </row>
    <row r="1565" spans="1:4" ht="12.75">
      <c r="A1565" s="102"/>
      <c r="B1565" s="102"/>
      <c r="C1565" s="102"/>
      <c r="D1565" s="102"/>
    </row>
    <row r="1566" spans="1:4" ht="12.75">
      <c r="A1566" s="102"/>
      <c r="B1566" s="102"/>
      <c r="C1566" s="102"/>
      <c r="D1566" s="102"/>
    </row>
    <row r="1567" spans="1:4" ht="12.75">
      <c r="A1567" s="102"/>
      <c r="B1567" s="102"/>
      <c r="C1567" s="102"/>
      <c r="D1567" s="102"/>
    </row>
    <row r="1568" spans="1:4" ht="12.75">
      <c r="A1568" s="102"/>
      <c r="B1568" s="102"/>
      <c r="C1568" s="102"/>
      <c r="D1568" s="102"/>
    </row>
    <row r="1569" spans="1:4" ht="12.75">
      <c r="A1569" s="102"/>
      <c r="B1569" s="102"/>
      <c r="C1569" s="102"/>
      <c r="D1569" s="102"/>
    </row>
    <row r="1570" spans="1:4" ht="12.75">
      <c r="A1570" s="102"/>
      <c r="B1570" s="102"/>
      <c r="C1570" s="102"/>
      <c r="D1570" s="102"/>
    </row>
    <row r="1571" spans="1:4" ht="12.75">
      <c r="A1571" s="102"/>
      <c r="B1571" s="102"/>
      <c r="C1571" s="102"/>
      <c r="D1571" s="102"/>
    </row>
    <row r="1572" spans="1:4" ht="12.75">
      <c r="A1572" s="102"/>
      <c r="B1572" s="102"/>
      <c r="C1572" s="102"/>
      <c r="D1572" s="102"/>
    </row>
    <row r="1573" spans="1:4" ht="12.75">
      <c r="A1573" s="102"/>
      <c r="B1573" s="102"/>
      <c r="C1573" s="102"/>
      <c r="D1573" s="102"/>
    </row>
    <row r="1574" spans="1:4" ht="12.75">
      <c r="A1574" s="102"/>
      <c r="B1574" s="102"/>
      <c r="C1574" s="102"/>
      <c r="D1574" s="102"/>
    </row>
    <row r="1575" spans="1:4" ht="12.75">
      <c r="A1575" s="102"/>
      <c r="B1575" s="102"/>
      <c r="C1575" s="102"/>
      <c r="D1575" s="102"/>
    </row>
    <row r="1576" spans="1:4" ht="12.75">
      <c r="A1576" s="102"/>
      <c r="B1576" s="102"/>
      <c r="C1576" s="102"/>
      <c r="D1576" s="102"/>
    </row>
    <row r="1577" spans="1:4" ht="12.75">
      <c r="A1577" s="102"/>
      <c r="B1577" s="102"/>
      <c r="C1577" s="102"/>
      <c r="D1577" s="102"/>
    </row>
    <row r="1578" spans="1:4" ht="12.75">
      <c r="A1578" s="102"/>
      <c r="B1578" s="102"/>
      <c r="C1578" s="102"/>
      <c r="D1578" s="102"/>
    </row>
    <row r="1579" spans="1:4" ht="12.75">
      <c r="A1579" s="102"/>
      <c r="B1579" s="102"/>
      <c r="C1579" s="102"/>
      <c r="D1579" s="102"/>
    </row>
    <row r="1580" spans="1:4" ht="12.75">
      <c r="A1580" s="102"/>
      <c r="B1580" s="102"/>
      <c r="C1580" s="102"/>
      <c r="D1580" s="102"/>
    </row>
    <row r="1581" spans="1:4" ht="12.75">
      <c r="A1581" s="102"/>
      <c r="B1581" s="102"/>
      <c r="C1581" s="102"/>
      <c r="D1581" s="102"/>
    </row>
    <row r="1582" spans="1:4" ht="12.75">
      <c r="A1582" s="102"/>
      <c r="B1582" s="102"/>
      <c r="C1582" s="102"/>
      <c r="D1582" s="102"/>
    </row>
    <row r="1583" spans="1:4" ht="12.75">
      <c r="A1583" s="102"/>
      <c r="B1583" s="102"/>
      <c r="C1583" s="102"/>
      <c r="D1583" s="102"/>
    </row>
    <row r="1584" spans="1:4" ht="12.75">
      <c r="A1584" s="102"/>
      <c r="B1584" s="102"/>
      <c r="C1584" s="102"/>
      <c r="D1584" s="102"/>
    </row>
    <row r="1585" spans="1:4" ht="12.75">
      <c r="A1585" s="102"/>
      <c r="B1585" s="102"/>
      <c r="C1585" s="102"/>
      <c r="D1585" s="102"/>
    </row>
    <row r="1586" spans="1:4" ht="12.75">
      <c r="A1586" s="102"/>
      <c r="B1586" s="102"/>
      <c r="C1586" s="102"/>
      <c r="D1586" s="102"/>
    </row>
    <row r="1587" spans="1:4" ht="12.75">
      <c r="A1587" s="102"/>
      <c r="B1587" s="102"/>
      <c r="C1587" s="102"/>
      <c r="D1587" s="102"/>
    </row>
    <row r="1588" spans="1:4" ht="12.75">
      <c r="A1588" s="102"/>
      <c r="B1588" s="102"/>
      <c r="C1588" s="102"/>
      <c r="D1588" s="102"/>
    </row>
    <row r="1589" spans="1:4" ht="12.75">
      <c r="A1589" s="102"/>
      <c r="B1589" s="102"/>
      <c r="C1589" s="102"/>
      <c r="D1589" s="102"/>
    </row>
    <row r="1590" spans="1:4" ht="12.75">
      <c r="A1590" s="102"/>
      <c r="B1590" s="102"/>
      <c r="C1590" s="102"/>
      <c r="D1590" s="102"/>
    </row>
    <row r="1591" spans="1:4" ht="12.75">
      <c r="A1591" s="102"/>
      <c r="B1591" s="102"/>
      <c r="C1591" s="102"/>
      <c r="D1591" s="102"/>
    </row>
    <row r="1592" spans="1:4" ht="12.75">
      <c r="A1592" s="102"/>
      <c r="B1592" s="102"/>
      <c r="C1592" s="102"/>
      <c r="D1592" s="102"/>
    </row>
    <row r="1593" spans="1:4" ht="12.75">
      <c r="A1593" s="102"/>
      <c r="B1593" s="102"/>
      <c r="C1593" s="102"/>
      <c r="D1593" s="102"/>
    </row>
    <row r="1594" spans="1:4" ht="12.75">
      <c r="A1594" s="102"/>
      <c r="B1594" s="102"/>
      <c r="C1594" s="102"/>
      <c r="D1594" s="102"/>
    </row>
    <row r="1595" spans="1:4" ht="12.75">
      <c r="A1595" s="102"/>
      <c r="B1595" s="102"/>
      <c r="C1595" s="102"/>
      <c r="D1595" s="102"/>
    </row>
    <row r="1596" spans="1:4" ht="12.75">
      <c r="A1596" s="102"/>
      <c r="B1596" s="102"/>
      <c r="C1596" s="102"/>
      <c r="D1596" s="102"/>
    </row>
    <row r="1597" spans="1:4" ht="12.75">
      <c r="A1597" s="102"/>
      <c r="B1597" s="102"/>
      <c r="C1597" s="102"/>
      <c r="D1597" s="102"/>
    </row>
    <row r="1598" spans="1:4" ht="12.75">
      <c r="A1598" s="102"/>
      <c r="B1598" s="102"/>
      <c r="C1598" s="102"/>
      <c r="D1598" s="102"/>
    </row>
    <row r="1599" spans="1:4" ht="12.75">
      <c r="A1599" s="102"/>
      <c r="B1599" s="102"/>
      <c r="C1599" s="102"/>
      <c r="D1599" s="102"/>
    </row>
    <row r="1600" spans="1:4" ht="12.75">
      <c r="A1600" s="102"/>
      <c r="B1600" s="102"/>
      <c r="C1600" s="102"/>
      <c r="D1600" s="102"/>
    </row>
    <row r="1601" spans="1:4" ht="12.75">
      <c r="A1601" s="102"/>
      <c r="B1601" s="102"/>
      <c r="C1601" s="102"/>
      <c r="D1601" s="102"/>
    </row>
    <row r="1602" spans="1:4" ht="12.75">
      <c r="A1602" s="102"/>
      <c r="B1602" s="102"/>
      <c r="C1602" s="102"/>
      <c r="D1602" s="102"/>
    </row>
    <row r="1603" spans="1:4" ht="12.75">
      <c r="A1603" s="102"/>
      <c r="B1603" s="102"/>
      <c r="C1603" s="102"/>
      <c r="D1603" s="102"/>
    </row>
    <row r="1604" spans="1:4" ht="12.75">
      <c r="A1604" s="102"/>
      <c r="B1604" s="102"/>
      <c r="C1604" s="102"/>
      <c r="D1604" s="102"/>
    </row>
    <row r="1605" spans="1:4" ht="12.75">
      <c r="A1605" s="102"/>
      <c r="B1605" s="102"/>
      <c r="C1605" s="102"/>
      <c r="D1605" s="102"/>
    </row>
    <row r="1606" spans="1:4" ht="12.75">
      <c r="A1606" s="102"/>
      <c r="B1606" s="102"/>
      <c r="C1606" s="102"/>
      <c r="D1606" s="102"/>
    </row>
    <row r="1607" spans="1:4" ht="12.75">
      <c r="A1607" s="102"/>
      <c r="B1607" s="102"/>
      <c r="C1607" s="102"/>
      <c r="D1607" s="102"/>
    </row>
    <row r="1608" spans="1:4" ht="12.75">
      <c r="A1608" s="102"/>
      <c r="B1608" s="102"/>
      <c r="C1608" s="102"/>
      <c r="D1608" s="102"/>
    </row>
    <row r="1609" spans="1:4" ht="12.75">
      <c r="A1609" s="102"/>
      <c r="B1609" s="102"/>
      <c r="C1609" s="102"/>
      <c r="D1609" s="102"/>
    </row>
    <row r="1610" spans="1:4" ht="12.75">
      <c r="A1610" s="102"/>
      <c r="B1610" s="102"/>
      <c r="C1610" s="102"/>
      <c r="D1610" s="102"/>
    </row>
    <row r="1611" spans="1:4" ht="12.75">
      <c r="A1611" s="102"/>
      <c r="B1611" s="102"/>
      <c r="C1611" s="102"/>
      <c r="D1611" s="102"/>
    </row>
    <row r="1612" spans="1:4" ht="12.75">
      <c r="A1612" s="102"/>
      <c r="B1612" s="102"/>
      <c r="C1612" s="102"/>
      <c r="D1612" s="102"/>
    </row>
    <row r="1613" spans="1:4" ht="12.75">
      <c r="A1613" s="102"/>
      <c r="B1613" s="102"/>
      <c r="C1613" s="102"/>
      <c r="D1613" s="102"/>
    </row>
    <row r="1614" spans="1:4" ht="12.75">
      <c r="A1614" s="102"/>
      <c r="B1614" s="102"/>
      <c r="C1614" s="102"/>
      <c r="D1614" s="102"/>
    </row>
    <row r="1615" spans="1:4" ht="12.75">
      <c r="A1615" s="102"/>
      <c r="B1615" s="102"/>
      <c r="C1615" s="102"/>
      <c r="D1615" s="102"/>
    </row>
    <row r="1616" spans="1:4" ht="12.75">
      <c r="A1616" s="102"/>
      <c r="B1616" s="102"/>
      <c r="C1616" s="102"/>
      <c r="D1616" s="102"/>
    </row>
    <row r="1617" spans="1:4" ht="12.75">
      <c r="A1617" s="102"/>
      <c r="B1617" s="102"/>
      <c r="C1617" s="102"/>
      <c r="D1617" s="102"/>
    </row>
    <row r="1618" spans="1:4" ht="12.75">
      <c r="A1618" s="102"/>
      <c r="B1618" s="102"/>
      <c r="C1618" s="102"/>
      <c r="D1618" s="102"/>
    </row>
    <row r="1619" spans="1:4" ht="12.75">
      <c r="A1619" s="102"/>
      <c r="B1619" s="102"/>
      <c r="C1619" s="102"/>
      <c r="D1619" s="102"/>
    </row>
    <row r="1620" spans="1:4" ht="12.75">
      <c r="A1620" s="102"/>
      <c r="B1620" s="102"/>
      <c r="C1620" s="102"/>
      <c r="D1620" s="102"/>
    </row>
    <row r="1621" spans="1:4" ht="12.75">
      <c r="A1621" s="102"/>
      <c r="B1621" s="102"/>
      <c r="C1621" s="102"/>
      <c r="D1621" s="102"/>
    </row>
    <row r="1622" spans="1:4" ht="12.75">
      <c r="A1622" s="102"/>
      <c r="B1622" s="102"/>
      <c r="C1622" s="102"/>
      <c r="D1622" s="102"/>
    </row>
    <row r="1623" spans="1:4" ht="12.75">
      <c r="A1623" s="102"/>
      <c r="B1623" s="102"/>
      <c r="C1623" s="102"/>
      <c r="D1623" s="102"/>
    </row>
    <row r="1624" spans="1:4" ht="12.75">
      <c r="A1624" s="102"/>
      <c r="B1624" s="102"/>
      <c r="C1624" s="102"/>
      <c r="D1624" s="102"/>
    </row>
    <row r="1625" spans="1:4" ht="12.75">
      <c r="A1625" s="102"/>
      <c r="B1625" s="102"/>
      <c r="C1625" s="102"/>
      <c r="D1625" s="102"/>
    </row>
    <row r="1626" spans="1:4" ht="12.75">
      <c r="A1626" s="102"/>
      <c r="B1626" s="102"/>
      <c r="C1626" s="102"/>
      <c r="D1626" s="102"/>
    </row>
    <row r="1627" spans="1:4" ht="12.75">
      <c r="A1627" s="102"/>
      <c r="B1627" s="102"/>
      <c r="C1627" s="102"/>
      <c r="D1627" s="102"/>
    </row>
    <row r="1628" spans="1:4" ht="12.75">
      <c r="A1628" s="102"/>
      <c r="B1628" s="102"/>
      <c r="C1628" s="102"/>
      <c r="D1628" s="102"/>
    </row>
    <row r="1629" spans="1:4" ht="12.75">
      <c r="A1629" s="102"/>
      <c r="B1629" s="102"/>
      <c r="C1629" s="102"/>
      <c r="D1629" s="102"/>
    </row>
    <row r="1630" spans="1:4" ht="12.75">
      <c r="A1630" s="102"/>
      <c r="B1630" s="102"/>
      <c r="C1630" s="102"/>
      <c r="D1630" s="102"/>
    </row>
    <row r="1631" spans="1:4" ht="12.75">
      <c r="A1631" s="102"/>
      <c r="B1631" s="102"/>
      <c r="C1631" s="102"/>
      <c r="D1631" s="102"/>
    </row>
    <row r="1632" spans="1:4" ht="12.75">
      <c r="A1632" s="102"/>
      <c r="B1632" s="102"/>
      <c r="C1632" s="102"/>
      <c r="D1632" s="102"/>
    </row>
    <row r="1633" spans="1:4" ht="12.75">
      <c r="A1633" s="102"/>
      <c r="B1633" s="102"/>
      <c r="C1633" s="102"/>
      <c r="D1633" s="102"/>
    </row>
    <row r="1634" spans="1:4" ht="12.75">
      <c r="A1634" s="102"/>
      <c r="B1634" s="102"/>
      <c r="C1634" s="102"/>
      <c r="D1634" s="102"/>
    </row>
    <row r="1635" spans="1:4" ht="12.75">
      <c r="A1635" s="102"/>
      <c r="B1635" s="102"/>
      <c r="C1635" s="102"/>
      <c r="D1635" s="102"/>
    </row>
    <row r="1636" spans="1:4" ht="12.75">
      <c r="A1636" s="102"/>
      <c r="B1636" s="102"/>
      <c r="C1636" s="102"/>
      <c r="D1636" s="102"/>
    </row>
    <row r="1637" spans="1:4" ht="12.75">
      <c r="A1637" s="102"/>
      <c r="B1637" s="102"/>
      <c r="C1637" s="102"/>
      <c r="D1637" s="102"/>
    </row>
    <row r="1638" spans="1:4" ht="12.75">
      <c r="A1638" s="102"/>
      <c r="B1638" s="102"/>
      <c r="C1638" s="102"/>
      <c r="D1638" s="102"/>
    </row>
    <row r="1639" spans="1:4" ht="12.75">
      <c r="A1639" s="102"/>
      <c r="B1639" s="102"/>
      <c r="C1639" s="102"/>
      <c r="D1639" s="102"/>
    </row>
    <row r="1640" spans="1:4" ht="12.75">
      <c r="A1640" s="102"/>
      <c r="B1640" s="102"/>
      <c r="C1640" s="102"/>
      <c r="D1640" s="102"/>
    </row>
    <row r="1641" spans="1:4" ht="12.75">
      <c r="A1641" s="102"/>
      <c r="B1641" s="102"/>
      <c r="C1641" s="102"/>
      <c r="D1641" s="102"/>
    </row>
    <row r="1642" spans="1:4" ht="12.75">
      <c r="A1642" s="102"/>
      <c r="B1642" s="102"/>
      <c r="C1642" s="102"/>
      <c r="D1642" s="102"/>
    </row>
    <row r="1643" spans="1:4" ht="12.75">
      <c r="A1643" s="102"/>
      <c r="B1643" s="102"/>
      <c r="C1643" s="102"/>
      <c r="D1643" s="102"/>
    </row>
    <row r="1644" spans="1:4" ht="12.75">
      <c r="A1644" s="102"/>
      <c r="B1644" s="102"/>
      <c r="C1644" s="102"/>
      <c r="D1644" s="102"/>
    </row>
    <row r="1645" spans="1:4" ht="12.75">
      <c r="A1645" s="102"/>
      <c r="B1645" s="102"/>
      <c r="C1645" s="102"/>
      <c r="D1645" s="102"/>
    </row>
    <row r="1646" spans="1:4" ht="12.75">
      <c r="A1646" s="102"/>
      <c r="B1646" s="102"/>
      <c r="C1646" s="102"/>
      <c r="D1646" s="102"/>
    </row>
    <row r="1647" spans="1:4" ht="12.75">
      <c r="A1647" s="102"/>
      <c r="B1647" s="102"/>
      <c r="C1647" s="102"/>
      <c r="D1647" s="102"/>
    </row>
    <row r="1648" spans="1:4" ht="12.75">
      <c r="A1648" s="102"/>
      <c r="B1648" s="102"/>
      <c r="C1648" s="102"/>
      <c r="D1648" s="102"/>
    </row>
    <row r="1649" spans="1:4" ht="12.75">
      <c r="A1649" s="102"/>
      <c r="B1649" s="102"/>
      <c r="C1649" s="102"/>
      <c r="D1649" s="102"/>
    </row>
    <row r="1650" spans="1:4" ht="12.75">
      <c r="A1650" s="102"/>
      <c r="B1650" s="102"/>
      <c r="C1650" s="102"/>
      <c r="D1650" s="102"/>
    </row>
    <row r="1651" spans="1:4" ht="12.75">
      <c r="A1651" s="102"/>
      <c r="B1651" s="102"/>
      <c r="C1651" s="102"/>
      <c r="D1651" s="102"/>
    </row>
    <row r="1652" spans="1:4" ht="12.75">
      <c r="A1652" s="102"/>
      <c r="B1652" s="102"/>
      <c r="C1652" s="102"/>
      <c r="D1652" s="102"/>
    </row>
    <row r="1653" spans="1:4" ht="12.75">
      <c r="A1653" s="102"/>
      <c r="B1653" s="102"/>
      <c r="C1653" s="102"/>
      <c r="D1653" s="102"/>
    </row>
    <row r="1654" spans="1:4" ht="12.75">
      <c r="A1654" s="102"/>
      <c r="B1654" s="102"/>
      <c r="C1654" s="102"/>
      <c r="D1654" s="102"/>
    </row>
    <row r="1655" spans="1:4" ht="12.75">
      <c r="A1655" s="102"/>
      <c r="B1655" s="102"/>
      <c r="C1655" s="102"/>
      <c r="D1655" s="102"/>
    </row>
    <row r="1656" spans="1:4" ht="12.75">
      <c r="A1656" s="102"/>
      <c r="B1656" s="102"/>
      <c r="C1656" s="102"/>
      <c r="D1656" s="102"/>
    </row>
    <row r="1657" spans="1:4" ht="12.75">
      <c r="A1657" s="102"/>
      <c r="B1657" s="102"/>
      <c r="C1657" s="102"/>
      <c r="D1657" s="102"/>
    </row>
    <row r="1658" spans="1:4" ht="12.75">
      <c r="A1658" s="102"/>
      <c r="B1658" s="102"/>
      <c r="C1658" s="102"/>
      <c r="D1658" s="102"/>
    </row>
    <row r="1659" spans="1:4" ht="12.75">
      <c r="A1659" s="102"/>
      <c r="B1659" s="102"/>
      <c r="C1659" s="102"/>
      <c r="D1659" s="102"/>
    </row>
    <row r="1660" spans="1:4" ht="12.75">
      <c r="A1660" s="102"/>
      <c r="B1660" s="102"/>
      <c r="C1660" s="102"/>
      <c r="D1660" s="102"/>
    </row>
    <row r="1661" spans="1:4" ht="12.75">
      <c r="A1661" s="102"/>
      <c r="B1661" s="102"/>
      <c r="C1661" s="102"/>
      <c r="D1661" s="102"/>
    </row>
    <row r="1662" spans="1:4" ht="12.75">
      <c r="A1662" s="102"/>
      <c r="B1662" s="102"/>
      <c r="C1662" s="102"/>
      <c r="D1662" s="102"/>
    </row>
    <row r="1663" spans="1:4" ht="12.75">
      <c r="A1663" s="102"/>
      <c r="B1663" s="102"/>
      <c r="C1663" s="102"/>
      <c r="D1663" s="102"/>
    </row>
    <row r="1664" spans="1:4" ht="12.75">
      <c r="A1664" s="102"/>
      <c r="B1664" s="102"/>
      <c r="C1664" s="102"/>
      <c r="D1664" s="102"/>
    </row>
    <row r="1665" spans="1:4" ht="12.75">
      <c r="A1665" s="102"/>
      <c r="B1665" s="102"/>
      <c r="C1665" s="102"/>
      <c r="D1665" s="102"/>
    </row>
    <row r="1666" spans="1:4" ht="12.75">
      <c r="A1666" s="102"/>
      <c r="B1666" s="102"/>
      <c r="C1666" s="102"/>
      <c r="D1666" s="102"/>
    </row>
    <row r="1667" spans="1:4" ht="12.75">
      <c r="A1667" s="102"/>
      <c r="B1667" s="102"/>
      <c r="C1667" s="102"/>
      <c r="D1667" s="102"/>
    </row>
    <row r="1668" spans="1:4" ht="12.75">
      <c r="A1668" s="102"/>
      <c r="B1668" s="102"/>
      <c r="C1668" s="102"/>
      <c r="D1668" s="102"/>
    </row>
    <row r="1669" spans="1:4" ht="12.75">
      <c r="A1669" s="102"/>
      <c r="B1669" s="102"/>
      <c r="C1669" s="102"/>
      <c r="D1669" s="102"/>
    </row>
    <row r="1670" spans="1:4" ht="12.75">
      <c r="A1670" s="102"/>
      <c r="B1670" s="102"/>
      <c r="C1670" s="102"/>
      <c r="D1670" s="102"/>
    </row>
    <row r="1671" spans="1:4" ht="12.75">
      <c r="A1671" s="102"/>
      <c r="B1671" s="102"/>
      <c r="C1671" s="102"/>
      <c r="D1671" s="102"/>
    </row>
    <row r="1672" spans="1:4" ht="12.75">
      <c r="A1672" s="102"/>
      <c r="B1672" s="102"/>
      <c r="C1672" s="102"/>
      <c r="D1672" s="102"/>
    </row>
    <row r="1673" spans="1:4" ht="12.75">
      <c r="A1673" s="102"/>
      <c r="B1673" s="102"/>
      <c r="C1673" s="102"/>
      <c r="D1673" s="102"/>
    </row>
    <row r="1674" spans="1:4" ht="12.75">
      <c r="A1674" s="102"/>
      <c r="B1674" s="102"/>
      <c r="C1674" s="102"/>
      <c r="D1674" s="102"/>
    </row>
    <row r="1675" spans="1:4" ht="12.75">
      <c r="A1675" s="102"/>
      <c r="B1675" s="102"/>
      <c r="C1675" s="102"/>
      <c r="D1675" s="102"/>
    </row>
    <row r="1676" spans="1:4" ht="12.75">
      <c r="A1676" s="102"/>
      <c r="B1676" s="102"/>
      <c r="C1676" s="102"/>
      <c r="D1676" s="102"/>
    </row>
    <row r="1677" spans="1:4" ht="12.75">
      <c r="A1677" s="102"/>
      <c r="B1677" s="102"/>
      <c r="C1677" s="102"/>
      <c r="D1677" s="102"/>
    </row>
    <row r="1678" spans="1:4" ht="12.75">
      <c r="A1678" s="102"/>
      <c r="B1678" s="102"/>
      <c r="C1678" s="102"/>
      <c r="D1678" s="102"/>
    </row>
    <row r="1679" spans="1:4" ht="12.75">
      <c r="A1679" s="102"/>
      <c r="B1679" s="102"/>
      <c r="C1679" s="102"/>
      <c r="D1679" s="102"/>
    </row>
    <row r="1680" spans="1:4" ht="12.75">
      <c r="A1680" s="102"/>
      <c r="B1680" s="102"/>
      <c r="C1680" s="102"/>
      <c r="D1680" s="102"/>
    </row>
    <row r="1681" spans="1:4" ht="12.75">
      <c r="A1681" s="102"/>
      <c r="B1681" s="102"/>
      <c r="C1681" s="102"/>
      <c r="D1681" s="102"/>
    </row>
    <row r="1682" spans="1:4" ht="12.75">
      <c r="A1682" s="102"/>
      <c r="B1682" s="102"/>
      <c r="C1682" s="102"/>
      <c r="D1682" s="102"/>
    </row>
    <row r="1683" spans="1:4" ht="12.75">
      <c r="A1683" s="102"/>
      <c r="B1683" s="102"/>
      <c r="C1683" s="102"/>
      <c r="D1683" s="102"/>
    </row>
    <row r="1684" spans="1:4" ht="12.75">
      <c r="A1684" s="102"/>
      <c r="B1684" s="102"/>
      <c r="C1684" s="102"/>
      <c r="D1684" s="102"/>
    </row>
    <row r="1685" spans="1:4" ht="12.75">
      <c r="A1685" s="102"/>
      <c r="B1685" s="102"/>
      <c r="C1685" s="102"/>
      <c r="D1685" s="102"/>
    </row>
    <row r="1686" spans="1:4" ht="12.75">
      <c r="A1686" s="102"/>
      <c r="B1686" s="102"/>
      <c r="C1686" s="102"/>
      <c r="D1686" s="102"/>
    </row>
    <row r="1687" spans="1:4" ht="12.75">
      <c r="A1687" s="102"/>
      <c r="B1687" s="102"/>
      <c r="C1687" s="102"/>
      <c r="D1687" s="102"/>
    </row>
    <row r="1688" spans="1:4" ht="12.75">
      <c r="A1688" s="102"/>
      <c r="B1688" s="102"/>
      <c r="C1688" s="102"/>
      <c r="D1688" s="102"/>
    </row>
    <row r="1689" spans="1:4" ht="12.75">
      <c r="A1689" s="102"/>
      <c r="B1689" s="102"/>
      <c r="C1689" s="102"/>
      <c r="D1689" s="102"/>
    </row>
    <row r="1690" spans="1:4" ht="12.75">
      <c r="A1690" s="102"/>
      <c r="B1690" s="102"/>
      <c r="C1690" s="102"/>
      <c r="D1690" s="102"/>
    </row>
    <row r="1691" spans="1:4" ht="12.75">
      <c r="A1691" s="102"/>
      <c r="B1691" s="102"/>
      <c r="C1691" s="102"/>
      <c r="D1691" s="102"/>
    </row>
    <row r="1692" spans="1:4" ht="12.75">
      <c r="A1692" s="102"/>
      <c r="B1692" s="102"/>
      <c r="C1692" s="102"/>
      <c r="D1692" s="102"/>
    </row>
    <row r="1693" spans="1:4" ht="12.75">
      <c r="A1693" s="102"/>
      <c r="B1693" s="102"/>
      <c r="C1693" s="102"/>
      <c r="D1693" s="102"/>
    </row>
    <row r="1694" spans="1:4" ht="12.75">
      <c r="A1694" s="102"/>
      <c r="B1694" s="102"/>
      <c r="C1694" s="102"/>
      <c r="D1694" s="102"/>
    </row>
    <row r="1695" spans="1:4" ht="12.75">
      <c r="A1695" s="102"/>
      <c r="B1695" s="102"/>
      <c r="C1695" s="102"/>
      <c r="D1695" s="102"/>
    </row>
    <row r="1696" spans="1:4" ht="12.75">
      <c r="A1696" s="102"/>
      <c r="B1696" s="102"/>
      <c r="C1696" s="102"/>
      <c r="D1696" s="102"/>
    </row>
    <row r="1697" spans="1:4" ht="12.75">
      <c r="A1697" s="102"/>
      <c r="B1697" s="102"/>
      <c r="C1697" s="102"/>
      <c r="D1697" s="102"/>
    </row>
    <row r="1698" spans="1:4" ht="12.75">
      <c r="A1698" s="102"/>
      <c r="B1698" s="102"/>
      <c r="C1698" s="102"/>
      <c r="D1698" s="102"/>
    </row>
    <row r="1699" spans="1:4" ht="12.75">
      <c r="A1699" s="102"/>
      <c r="B1699" s="102"/>
      <c r="C1699" s="102"/>
      <c r="D1699" s="102"/>
    </row>
    <row r="1700" spans="1:4" ht="12.75">
      <c r="A1700" s="102"/>
      <c r="B1700" s="102"/>
      <c r="C1700" s="102"/>
      <c r="D1700" s="102"/>
    </row>
    <row r="1701" spans="1:4" ht="12.75">
      <c r="A1701" s="102"/>
      <c r="B1701" s="102"/>
      <c r="C1701" s="102"/>
      <c r="D1701" s="102"/>
    </row>
    <row r="1702" spans="1:4" ht="12.75">
      <c r="A1702" s="102"/>
      <c r="B1702" s="102"/>
      <c r="C1702" s="102"/>
      <c r="D1702" s="102"/>
    </row>
    <row r="1703" spans="1:4" ht="12.75">
      <c r="A1703" s="102"/>
      <c r="B1703" s="102"/>
      <c r="C1703" s="102"/>
      <c r="D1703" s="102"/>
    </row>
    <row r="1704" spans="1:4" ht="12.75">
      <c r="A1704" s="102"/>
      <c r="B1704" s="102"/>
      <c r="C1704" s="102"/>
      <c r="D1704" s="102"/>
    </row>
    <row r="1705" spans="1:4" ht="12.75">
      <c r="A1705" s="102"/>
      <c r="B1705" s="102"/>
      <c r="C1705" s="102"/>
      <c r="D1705" s="102"/>
    </row>
    <row r="1706" spans="1:4" ht="12.75">
      <c r="A1706" s="102"/>
      <c r="B1706" s="102"/>
      <c r="C1706" s="102"/>
      <c r="D1706" s="102"/>
    </row>
    <row r="1707" spans="1:4" ht="12.75">
      <c r="A1707" s="102"/>
      <c r="B1707" s="102"/>
      <c r="C1707" s="102"/>
      <c r="D1707" s="102"/>
    </row>
    <row r="1708" spans="1:4" ht="12.75">
      <c r="A1708" s="102"/>
      <c r="B1708" s="102"/>
      <c r="C1708" s="102"/>
      <c r="D1708" s="102"/>
    </row>
    <row r="1709" spans="1:4" ht="12.75">
      <c r="A1709" s="102"/>
      <c r="B1709" s="102"/>
      <c r="C1709" s="102"/>
      <c r="D1709" s="102"/>
    </row>
    <row r="1710" spans="1:4" ht="12.75">
      <c r="A1710" s="102"/>
      <c r="B1710" s="102"/>
      <c r="C1710" s="102"/>
      <c r="D1710" s="102"/>
    </row>
    <row r="1711" spans="1:4" ht="12.75">
      <c r="A1711" s="102"/>
      <c r="B1711" s="102"/>
      <c r="C1711" s="102"/>
      <c r="D1711" s="102"/>
    </row>
    <row r="1712" spans="1:4" ht="12.75">
      <c r="A1712" s="102"/>
      <c r="B1712" s="102"/>
      <c r="C1712" s="102"/>
      <c r="D1712" s="102"/>
    </row>
    <row r="1713" spans="1:4" ht="12.75">
      <c r="A1713" s="102"/>
      <c r="B1713" s="102"/>
      <c r="C1713" s="102"/>
      <c r="D1713" s="102"/>
    </row>
    <row r="1714" spans="1:4" ht="12.75">
      <c r="A1714" s="102"/>
      <c r="B1714" s="102"/>
      <c r="C1714" s="102"/>
      <c r="D1714" s="102"/>
    </row>
    <row r="1715" spans="1:4" ht="12.75">
      <c r="A1715" s="102"/>
      <c r="B1715" s="102"/>
      <c r="C1715" s="102"/>
      <c r="D1715" s="102"/>
    </row>
    <row r="1716" spans="1:4" ht="12.75">
      <c r="A1716" s="102"/>
      <c r="B1716" s="102"/>
      <c r="C1716" s="102"/>
      <c r="D1716" s="102"/>
    </row>
    <row r="1717" spans="1:4" ht="12.75">
      <c r="A1717" s="102"/>
      <c r="B1717" s="102"/>
      <c r="C1717" s="102"/>
      <c r="D1717" s="102"/>
    </row>
    <row r="1718" spans="1:4" ht="12.75">
      <c r="A1718" s="102"/>
      <c r="B1718" s="102"/>
      <c r="C1718" s="102"/>
      <c r="D1718" s="102"/>
    </row>
    <row r="1719" spans="1:4" ht="12.75">
      <c r="A1719" s="102"/>
      <c r="B1719" s="102"/>
      <c r="C1719" s="102"/>
      <c r="D1719" s="102"/>
    </row>
    <row r="1720" spans="1:4" ht="12.75">
      <c r="A1720" s="102"/>
      <c r="B1720" s="102"/>
      <c r="C1720" s="102"/>
      <c r="D1720" s="102"/>
    </row>
    <row r="1721" spans="1:4" ht="12.75">
      <c r="A1721" s="102"/>
      <c r="B1721" s="102"/>
      <c r="C1721" s="102"/>
      <c r="D1721" s="102"/>
    </row>
    <row r="1722" spans="1:4" ht="12.75">
      <c r="A1722" s="102"/>
      <c r="B1722" s="102"/>
      <c r="C1722" s="102"/>
      <c r="D1722" s="102"/>
    </row>
    <row r="1723" spans="1:4" ht="12.75">
      <c r="A1723" s="102"/>
      <c r="B1723" s="102"/>
      <c r="C1723" s="102"/>
      <c r="D1723" s="102"/>
    </row>
    <row r="1724" spans="1:4" ht="12.75">
      <c r="A1724" s="102"/>
      <c r="B1724" s="102"/>
      <c r="C1724" s="102"/>
      <c r="D1724" s="102"/>
    </row>
    <row r="1725" spans="1:4" ht="12.75">
      <c r="A1725" s="102"/>
      <c r="B1725" s="102"/>
      <c r="C1725" s="102"/>
      <c r="D1725" s="102"/>
    </row>
    <row r="1726" spans="1:4" ht="12.75">
      <c r="A1726" s="102"/>
      <c r="B1726" s="102"/>
      <c r="C1726" s="102"/>
      <c r="D1726" s="102"/>
    </row>
    <row r="1727" spans="1:4" ht="12.75">
      <c r="A1727" s="102"/>
      <c r="B1727" s="102"/>
      <c r="C1727" s="102"/>
      <c r="D1727" s="102"/>
    </row>
    <row r="1728" spans="1:4" ht="12.75">
      <c r="A1728" s="102"/>
      <c r="B1728" s="102"/>
      <c r="C1728" s="102"/>
      <c r="D1728" s="102"/>
    </row>
    <row r="1729" spans="1:4" ht="12.75">
      <c r="A1729" s="102"/>
      <c r="B1729" s="102"/>
      <c r="C1729" s="102"/>
      <c r="D1729" s="102"/>
    </row>
    <row r="1730" spans="1:4" ht="12.75">
      <c r="A1730" s="102"/>
      <c r="B1730" s="102"/>
      <c r="C1730" s="102"/>
      <c r="D1730" s="102"/>
    </row>
    <row r="1731" spans="1:4" ht="12.75">
      <c r="A1731" s="102"/>
      <c r="B1731" s="102"/>
      <c r="C1731" s="102"/>
      <c r="D1731" s="102"/>
    </row>
    <row r="1732" spans="1:4" ht="12.75">
      <c r="A1732" s="102"/>
      <c r="B1732" s="102"/>
      <c r="C1732" s="102"/>
      <c r="D1732" s="102"/>
    </row>
    <row r="1733" spans="1:4" ht="12.75">
      <c r="A1733" s="102"/>
      <c r="B1733" s="102"/>
      <c r="C1733" s="102"/>
      <c r="D1733" s="102"/>
    </row>
    <row r="1734" spans="1:4" ht="12.75">
      <c r="A1734" s="102"/>
      <c r="B1734" s="102"/>
      <c r="C1734" s="102"/>
      <c r="D1734" s="102"/>
    </row>
    <row r="1735" spans="1:4" ht="12.75">
      <c r="A1735" s="102"/>
      <c r="B1735" s="102"/>
      <c r="C1735" s="102"/>
      <c r="D1735" s="102"/>
    </row>
    <row r="1736" spans="1:4" ht="12.75">
      <c r="A1736" s="102"/>
      <c r="B1736" s="102"/>
      <c r="C1736" s="102"/>
      <c r="D1736" s="102"/>
    </row>
    <row r="1737" spans="1:4" ht="12.75">
      <c r="A1737" s="102"/>
      <c r="B1737" s="102"/>
      <c r="C1737" s="102"/>
      <c r="D1737" s="102"/>
    </row>
    <row r="1738" spans="1:4" ht="12.75">
      <c r="A1738" s="102"/>
      <c r="B1738" s="102"/>
      <c r="C1738" s="102"/>
      <c r="D1738" s="102"/>
    </row>
    <row r="1739" spans="1:4" ht="12.75">
      <c r="A1739" s="102"/>
      <c r="B1739" s="102"/>
      <c r="C1739" s="102"/>
      <c r="D1739" s="102"/>
    </row>
    <row r="1740" spans="1:4" ht="12.75">
      <c r="A1740" s="102"/>
      <c r="B1740" s="102"/>
      <c r="C1740" s="102"/>
      <c r="D1740" s="102"/>
    </row>
    <row r="1741" spans="1:4" ht="12.75">
      <c r="A1741" s="102"/>
      <c r="B1741" s="102"/>
      <c r="C1741" s="102"/>
      <c r="D1741" s="102"/>
    </row>
    <row r="1742" spans="1:4" ht="12.75">
      <c r="A1742" s="102"/>
      <c r="B1742" s="102"/>
      <c r="C1742" s="102"/>
      <c r="D1742" s="102"/>
    </row>
    <row r="1743" spans="1:4" ht="12.75">
      <c r="A1743" s="102"/>
      <c r="B1743" s="102"/>
      <c r="C1743" s="102"/>
      <c r="D1743" s="102"/>
    </row>
    <row r="1744" spans="1:4" ht="12.75">
      <c r="A1744" s="102"/>
      <c r="B1744" s="102"/>
      <c r="C1744" s="102"/>
      <c r="D1744" s="102"/>
    </row>
    <row r="1745" spans="1:4" ht="12.75">
      <c r="A1745" s="102"/>
      <c r="B1745" s="102"/>
      <c r="C1745" s="102"/>
      <c r="D1745" s="102"/>
    </row>
    <row r="1746" spans="1:4" ht="12.75">
      <c r="A1746" s="102"/>
      <c r="B1746" s="102"/>
      <c r="C1746" s="102"/>
      <c r="D1746" s="102"/>
    </row>
    <row r="1747" spans="1:4" ht="12.75">
      <c r="A1747" s="102"/>
      <c r="B1747" s="102"/>
      <c r="C1747" s="102"/>
      <c r="D1747" s="102"/>
    </row>
    <row r="1748" spans="1:4" ht="12.75">
      <c r="A1748" s="102"/>
      <c r="B1748" s="102"/>
      <c r="C1748" s="102"/>
      <c r="D1748" s="102"/>
    </row>
    <row r="1749" spans="1:4" ht="12.75">
      <c r="A1749" s="102"/>
      <c r="B1749" s="102"/>
      <c r="C1749" s="102"/>
      <c r="D1749" s="102"/>
    </row>
    <row r="1750" spans="1:4" ht="12.75">
      <c r="A1750" s="102"/>
      <c r="B1750" s="102"/>
      <c r="C1750" s="102"/>
      <c r="D1750" s="102"/>
    </row>
    <row r="1751" spans="1:4" ht="12.75">
      <c r="A1751" s="102"/>
      <c r="B1751" s="102"/>
      <c r="C1751" s="102"/>
      <c r="D1751" s="102"/>
    </row>
    <row r="1752" spans="1:4" ht="12.75">
      <c r="A1752" s="102"/>
      <c r="B1752" s="102"/>
      <c r="C1752" s="102"/>
      <c r="D1752" s="102"/>
    </row>
    <row r="1753" spans="1:4" ht="12.75">
      <c r="A1753" s="102"/>
      <c r="B1753" s="102"/>
      <c r="C1753" s="102"/>
      <c r="D1753" s="102"/>
    </row>
    <row r="1754" spans="1:4" ht="12.75">
      <c r="A1754" s="102"/>
      <c r="B1754" s="102"/>
      <c r="C1754" s="102"/>
      <c r="D1754" s="102"/>
    </row>
    <row r="1755" spans="1:4" ht="12.75">
      <c r="A1755" s="102"/>
      <c r="B1755" s="102"/>
      <c r="C1755" s="102"/>
      <c r="D1755" s="102"/>
    </row>
    <row r="1756" spans="1:4" ht="12.75">
      <c r="A1756" s="102"/>
      <c r="B1756" s="102"/>
      <c r="C1756" s="102"/>
      <c r="D1756" s="102"/>
    </row>
    <row r="1757" spans="1:4" ht="12.75">
      <c r="A1757" s="102"/>
      <c r="B1757" s="102"/>
      <c r="C1757" s="102"/>
      <c r="D1757" s="102"/>
    </row>
    <row r="1758" spans="1:4" ht="12.75">
      <c r="A1758" s="102"/>
      <c r="B1758" s="102"/>
      <c r="C1758" s="102"/>
      <c r="D1758" s="102"/>
    </row>
    <row r="1759" spans="1:4" ht="12.75">
      <c r="A1759" s="102"/>
      <c r="B1759" s="102"/>
      <c r="C1759" s="102"/>
      <c r="D1759" s="102"/>
    </row>
    <row r="1760" spans="1:4" ht="12.75">
      <c r="A1760" s="102"/>
      <c r="B1760" s="102"/>
      <c r="C1760" s="102"/>
      <c r="D1760" s="102"/>
    </row>
    <row r="1761" spans="1:4" ht="12.75">
      <c r="A1761" s="102"/>
      <c r="B1761" s="102"/>
      <c r="C1761" s="102"/>
      <c r="D1761" s="102"/>
    </row>
    <row r="1762" spans="1:4" ht="12.75">
      <c r="A1762" s="102"/>
      <c r="B1762" s="102"/>
      <c r="C1762" s="102"/>
      <c r="D1762" s="102"/>
    </row>
    <row r="1763" spans="1:4" ht="12.75">
      <c r="A1763" s="102"/>
      <c r="B1763" s="102"/>
      <c r="C1763" s="102"/>
      <c r="D1763" s="102"/>
    </row>
    <row r="1764" spans="1:4" ht="12.75">
      <c r="A1764" s="102"/>
      <c r="B1764" s="102"/>
      <c r="C1764" s="102"/>
      <c r="D1764" s="102"/>
    </row>
    <row r="1765" spans="1:4" ht="12.75">
      <c r="A1765" s="102"/>
      <c r="B1765" s="102"/>
      <c r="C1765" s="102"/>
      <c r="D1765" s="102"/>
    </row>
    <row r="1766" spans="1:4" ht="12.75">
      <c r="A1766" s="102"/>
      <c r="B1766" s="102"/>
      <c r="C1766" s="102"/>
      <c r="D1766" s="102"/>
    </row>
    <row r="1767" spans="1:4" ht="12.75">
      <c r="A1767" s="102"/>
      <c r="B1767" s="102"/>
      <c r="C1767" s="102"/>
      <c r="D1767" s="102"/>
    </row>
    <row r="1768" spans="1:4" ht="12.75">
      <c r="A1768" s="102"/>
      <c r="B1768" s="102"/>
      <c r="C1768" s="102"/>
      <c r="D1768" s="102"/>
    </row>
    <row r="1769" spans="1:4" ht="12.75">
      <c r="A1769" s="102"/>
      <c r="B1769" s="102"/>
      <c r="C1769" s="102"/>
      <c r="D1769" s="102"/>
    </row>
    <row r="1770" spans="1:4" ht="12.75">
      <c r="A1770" s="102"/>
      <c r="B1770" s="102"/>
      <c r="C1770" s="102"/>
      <c r="D1770" s="102"/>
    </row>
    <row r="1771" spans="1:4" ht="12.75">
      <c r="A1771" s="102"/>
      <c r="B1771" s="102"/>
      <c r="C1771" s="102"/>
      <c r="D1771" s="102"/>
    </row>
    <row r="1772" spans="1:4" ht="12.75">
      <c r="A1772" s="102"/>
      <c r="B1772" s="102"/>
      <c r="C1772" s="102"/>
      <c r="D1772" s="102"/>
    </row>
    <row r="1773" spans="1:4" ht="12.75">
      <c r="A1773" s="102"/>
      <c r="B1773" s="102"/>
      <c r="C1773" s="102"/>
      <c r="D1773" s="102"/>
    </row>
    <row r="1774" spans="1:4" ht="12.75">
      <c r="A1774" s="102"/>
      <c r="B1774" s="102"/>
      <c r="C1774" s="102"/>
      <c r="D1774" s="102"/>
    </row>
    <row r="1775" spans="1:4" ht="12.75">
      <c r="A1775" s="102"/>
      <c r="B1775" s="102"/>
      <c r="C1775" s="102"/>
      <c r="D1775" s="102"/>
    </row>
    <row r="1776" spans="1:4" ht="12.75">
      <c r="A1776" s="102"/>
      <c r="B1776" s="102"/>
      <c r="C1776" s="102"/>
      <c r="D1776" s="102"/>
    </row>
    <row r="1777" spans="1:4" ht="12.75">
      <c r="A1777" s="102"/>
      <c r="B1777" s="102"/>
      <c r="C1777" s="102"/>
      <c r="D1777" s="102"/>
    </row>
    <row r="1778" spans="1:4" ht="12.75">
      <c r="A1778" s="102"/>
      <c r="B1778" s="102"/>
      <c r="C1778" s="102"/>
      <c r="D1778" s="102"/>
    </row>
    <row r="1779" spans="1:4" ht="12.75">
      <c r="A1779" s="102"/>
      <c r="B1779" s="102"/>
      <c r="C1779" s="102"/>
      <c r="D1779" s="102"/>
    </row>
    <row r="1780" spans="1:4" ht="12.75">
      <c r="A1780" s="102"/>
      <c r="B1780" s="102"/>
      <c r="C1780" s="102"/>
      <c r="D1780" s="102"/>
    </row>
    <row r="1781" spans="1:4" ht="12.75">
      <c r="A1781" s="102"/>
      <c r="B1781" s="102"/>
      <c r="C1781" s="102"/>
      <c r="D1781" s="102"/>
    </row>
    <row r="1782" spans="1:4" ht="12.75">
      <c r="A1782" s="102"/>
      <c r="B1782" s="102"/>
      <c r="C1782" s="102"/>
      <c r="D1782" s="102"/>
    </row>
    <row r="1783" spans="1:4" ht="12.75">
      <c r="A1783" s="102"/>
      <c r="B1783" s="102"/>
      <c r="C1783" s="102"/>
      <c r="D1783" s="102"/>
    </row>
    <row r="1784" spans="1:4" ht="12.75">
      <c r="A1784" s="102"/>
      <c r="B1784" s="102"/>
      <c r="C1784" s="102"/>
      <c r="D1784" s="102"/>
    </row>
    <row r="1785" spans="1:4" ht="12.75">
      <c r="A1785" s="102"/>
      <c r="B1785" s="102"/>
      <c r="C1785" s="102"/>
      <c r="D1785" s="102"/>
    </row>
    <row r="1786" spans="1:4" ht="12.75">
      <c r="A1786" s="102"/>
      <c r="B1786" s="102"/>
      <c r="C1786" s="102"/>
      <c r="D1786" s="102"/>
    </row>
    <row r="1787" spans="1:4" ht="12.75">
      <c r="A1787" s="102"/>
      <c r="B1787" s="102"/>
      <c r="C1787" s="102"/>
      <c r="D1787" s="102"/>
    </row>
    <row r="1788" spans="1:4" ht="12.75">
      <c r="A1788" s="102"/>
      <c r="B1788" s="102"/>
      <c r="C1788" s="102"/>
      <c r="D1788" s="102"/>
    </row>
    <row r="1789" spans="1:4" ht="12.75">
      <c r="A1789" s="102"/>
      <c r="B1789" s="102"/>
      <c r="C1789" s="102"/>
      <c r="D1789" s="102"/>
    </row>
    <row r="1790" spans="1:4" ht="12.75">
      <c r="A1790" s="102"/>
      <c r="B1790" s="102"/>
      <c r="C1790" s="102"/>
      <c r="D1790" s="102"/>
    </row>
    <row r="1791" spans="1:4" ht="12.75">
      <c r="A1791" s="102"/>
      <c r="B1791" s="102"/>
      <c r="C1791" s="102"/>
      <c r="D1791" s="102"/>
    </row>
    <row r="1792" spans="1:4" ht="12.75">
      <c r="A1792" s="102"/>
      <c r="B1792" s="102"/>
      <c r="C1792" s="102"/>
      <c r="D1792" s="102"/>
    </row>
    <row r="1793" spans="1:4" ht="12.75">
      <c r="A1793" s="102"/>
      <c r="B1793" s="102"/>
      <c r="C1793" s="102"/>
      <c r="D1793" s="102"/>
    </row>
    <row r="1794" spans="1:4" ht="12.75">
      <c r="A1794" s="102"/>
      <c r="B1794" s="102"/>
      <c r="C1794" s="102"/>
      <c r="D1794" s="102"/>
    </row>
    <row r="1795" spans="1:4" ht="12.75">
      <c r="A1795" s="102"/>
      <c r="B1795" s="102"/>
      <c r="C1795" s="102"/>
      <c r="D1795" s="102"/>
    </row>
    <row r="1796" spans="1:4" ht="12.75">
      <c r="A1796" s="102"/>
      <c r="B1796" s="102"/>
      <c r="C1796" s="102"/>
      <c r="D1796" s="102"/>
    </row>
    <row r="1797" spans="1:4" ht="12.75">
      <c r="A1797" s="102"/>
      <c r="B1797" s="102"/>
      <c r="C1797" s="102"/>
      <c r="D1797" s="102"/>
    </row>
    <row r="1798" spans="1:4" ht="12.75">
      <c r="A1798" s="102"/>
      <c r="B1798" s="102"/>
      <c r="C1798" s="102"/>
      <c r="D1798" s="102"/>
    </row>
    <row r="1799" spans="1:4" ht="12.75">
      <c r="A1799" s="102"/>
      <c r="B1799" s="102"/>
      <c r="C1799" s="102"/>
      <c r="D1799" s="102"/>
    </row>
    <row r="1800" spans="1:4" ht="12.75">
      <c r="A1800" s="102"/>
      <c r="B1800" s="102"/>
      <c r="C1800" s="102"/>
      <c r="D1800" s="102"/>
    </row>
    <row r="1801" spans="1:4" ht="12.75">
      <c r="A1801" s="102"/>
      <c r="B1801" s="102"/>
      <c r="C1801" s="102"/>
      <c r="D1801" s="102"/>
    </row>
    <row r="1802" spans="1:4" ht="12.75">
      <c r="A1802" s="102"/>
      <c r="B1802" s="102"/>
      <c r="C1802" s="102"/>
      <c r="D1802" s="102"/>
    </row>
    <row r="1803" spans="1:4" ht="12.75">
      <c r="A1803" s="102"/>
      <c r="B1803" s="102"/>
      <c r="C1803" s="102"/>
      <c r="D1803" s="102"/>
    </row>
    <row r="1804" spans="1:4" ht="12.75">
      <c r="A1804" s="102"/>
      <c r="B1804" s="102"/>
      <c r="C1804" s="102"/>
      <c r="D1804" s="102"/>
    </row>
    <row r="1805" spans="1:4" ht="12.75">
      <c r="A1805" s="102"/>
      <c r="B1805" s="102"/>
      <c r="C1805" s="102"/>
      <c r="D1805" s="102"/>
    </row>
    <row r="1806" spans="1:4" ht="12.75">
      <c r="A1806" s="102"/>
      <c r="B1806" s="102"/>
      <c r="C1806" s="102"/>
      <c r="D1806" s="102"/>
    </row>
    <row r="1807" spans="1:4" ht="12.75">
      <c r="A1807" s="102"/>
      <c r="B1807" s="102"/>
      <c r="C1807" s="102"/>
      <c r="D1807" s="102"/>
    </row>
    <row r="1808" spans="1:4" ht="12.75">
      <c r="A1808" s="102"/>
      <c r="B1808" s="102"/>
      <c r="C1808" s="102"/>
      <c r="D1808" s="102"/>
    </row>
    <row r="1809" spans="1:4" ht="12.75">
      <c r="A1809" s="102"/>
      <c r="B1809" s="102"/>
      <c r="C1809" s="102"/>
      <c r="D1809" s="102"/>
    </row>
    <row r="1810" spans="1:4" ht="12.75">
      <c r="A1810" s="102"/>
      <c r="B1810" s="102"/>
      <c r="C1810" s="102"/>
      <c r="D1810" s="102"/>
    </row>
    <row r="1811" spans="1:4" ht="12.75">
      <c r="A1811" s="102"/>
      <c r="B1811" s="102"/>
      <c r="C1811" s="102"/>
      <c r="D1811" s="102"/>
    </row>
    <row r="1812" spans="1:4" ht="12.75">
      <c r="A1812" s="102"/>
      <c r="B1812" s="102"/>
      <c r="C1812" s="102"/>
      <c r="D1812" s="102"/>
    </row>
    <row r="1813" spans="1:4" ht="12.75">
      <c r="A1813" s="102"/>
      <c r="B1813" s="102"/>
      <c r="C1813" s="102"/>
      <c r="D1813" s="102"/>
    </row>
    <row r="1814" spans="1:4" ht="12.75">
      <c r="A1814" s="102"/>
      <c r="B1814" s="102"/>
      <c r="C1814" s="102"/>
      <c r="D1814" s="102"/>
    </row>
    <row r="1815" spans="1:4" ht="12.75">
      <c r="A1815" s="102"/>
      <c r="B1815" s="102"/>
      <c r="C1815" s="102"/>
      <c r="D1815" s="102"/>
    </row>
    <row r="1816" spans="1:4" ht="12.75">
      <c r="A1816" s="102"/>
      <c r="B1816" s="102"/>
      <c r="C1816" s="102"/>
      <c r="D1816" s="102"/>
    </row>
    <row r="1817" spans="1:4" ht="12.75">
      <c r="A1817" s="102"/>
      <c r="B1817" s="102"/>
      <c r="C1817" s="102"/>
      <c r="D1817" s="102"/>
    </row>
    <row r="1818" spans="1:4" ht="12.75">
      <c r="A1818" s="102"/>
      <c r="B1818" s="102"/>
      <c r="C1818" s="102"/>
      <c r="D1818" s="102"/>
    </row>
    <row r="1819" spans="1:4" ht="12.75">
      <c r="A1819" s="102"/>
      <c r="B1819" s="102"/>
      <c r="C1819" s="102"/>
      <c r="D1819" s="102"/>
    </row>
    <row r="1820" spans="1:4" ht="12.75">
      <c r="A1820" s="102"/>
      <c r="B1820" s="102"/>
      <c r="C1820" s="102"/>
      <c r="D1820" s="102"/>
    </row>
    <row r="1821" spans="1:4" ht="12.75">
      <c r="A1821" s="102"/>
      <c r="B1821" s="102"/>
      <c r="C1821" s="102"/>
      <c r="D1821" s="102"/>
    </row>
    <row r="1822" spans="1:4" ht="12.75">
      <c r="A1822" s="102"/>
      <c r="B1822" s="102"/>
      <c r="C1822" s="102"/>
      <c r="D1822" s="102"/>
    </row>
    <row r="1823" spans="1:4" ht="12.75">
      <c r="A1823" s="102"/>
      <c r="B1823" s="102"/>
      <c r="C1823" s="102"/>
      <c r="D1823" s="102"/>
    </row>
    <row r="1824" spans="1:4" ht="12.75">
      <c r="A1824" s="102"/>
      <c r="B1824" s="102"/>
      <c r="C1824" s="102"/>
      <c r="D1824" s="102"/>
    </row>
    <row r="1825" spans="1:4" ht="12.75">
      <c r="A1825" s="102"/>
      <c r="B1825" s="102"/>
      <c r="C1825" s="102"/>
      <c r="D1825" s="102"/>
    </row>
    <row r="1826" spans="1:4" ht="12.75">
      <c r="A1826" s="102"/>
      <c r="B1826" s="102"/>
      <c r="C1826" s="102"/>
      <c r="D1826" s="102"/>
    </row>
    <row r="1827" spans="1:4" ht="12.75">
      <c r="A1827" s="102"/>
      <c r="B1827" s="102"/>
      <c r="C1827" s="102"/>
      <c r="D1827" s="102"/>
    </row>
    <row r="1828" spans="1:4" ht="12.75">
      <c r="A1828" s="102"/>
      <c r="B1828" s="102"/>
      <c r="C1828" s="102"/>
      <c r="D1828" s="102"/>
    </row>
    <row r="1829" spans="1:4" ht="12.75">
      <c r="A1829" s="102"/>
      <c r="B1829" s="102"/>
      <c r="C1829" s="102"/>
      <c r="D1829" s="102"/>
    </row>
    <row r="1830" spans="1:4" ht="12.75">
      <c r="A1830" s="102"/>
      <c r="B1830" s="102"/>
      <c r="C1830" s="102"/>
      <c r="D1830" s="102"/>
    </row>
    <row r="1831" spans="1:4" ht="12.75">
      <c r="A1831" s="102"/>
      <c r="B1831" s="102"/>
      <c r="C1831" s="102"/>
      <c r="D1831" s="102"/>
    </row>
    <row r="1832" spans="1:4" ht="12.75">
      <c r="A1832" s="102"/>
      <c r="B1832" s="102"/>
      <c r="C1832" s="102"/>
      <c r="D1832" s="102"/>
    </row>
    <row r="1833" spans="1:4" ht="12.75">
      <c r="A1833" s="102"/>
      <c r="B1833" s="102"/>
      <c r="C1833" s="102"/>
      <c r="D1833" s="102"/>
    </row>
    <row r="1834" spans="1:4" ht="12.75">
      <c r="A1834" s="102"/>
      <c r="B1834" s="102"/>
      <c r="C1834" s="102"/>
      <c r="D1834" s="102"/>
    </row>
    <row r="1835" spans="1:4" ht="12.75">
      <c r="A1835" s="102"/>
      <c r="B1835" s="102"/>
      <c r="C1835" s="102"/>
      <c r="D1835" s="102"/>
    </row>
    <row r="1836" spans="1:4" ht="12.75">
      <c r="A1836" s="102"/>
      <c r="B1836" s="102"/>
      <c r="C1836" s="102"/>
      <c r="D1836" s="102"/>
    </row>
    <row r="1837" spans="1:4" ht="12.75">
      <c r="A1837" s="102"/>
      <c r="B1837" s="102"/>
      <c r="C1837" s="102"/>
      <c r="D1837" s="102"/>
    </row>
    <row r="1838" spans="1:4" ht="12.75">
      <c r="A1838" s="102"/>
      <c r="B1838" s="102"/>
      <c r="C1838" s="102"/>
      <c r="D1838" s="102"/>
    </row>
    <row r="1839" spans="1:4" ht="12.75">
      <c r="A1839" s="102"/>
      <c r="B1839" s="102"/>
      <c r="C1839" s="102"/>
      <c r="D1839" s="102"/>
    </row>
    <row r="1840" spans="1:4" ht="12.75">
      <c r="A1840" s="102"/>
      <c r="B1840" s="102"/>
      <c r="C1840" s="102"/>
      <c r="D1840" s="102"/>
    </row>
    <row r="1841" spans="1:4" ht="12.75">
      <c r="A1841" s="102"/>
      <c r="B1841" s="102"/>
      <c r="C1841" s="102"/>
      <c r="D1841" s="102"/>
    </row>
    <row r="1842" spans="1:4" ht="12.75">
      <c r="A1842" s="102"/>
      <c r="B1842" s="102"/>
      <c r="C1842" s="102"/>
      <c r="D1842" s="102"/>
    </row>
    <row r="1843" spans="1:4" ht="12.75">
      <c r="A1843" s="102"/>
      <c r="B1843" s="102"/>
      <c r="C1843" s="102"/>
      <c r="D1843" s="102"/>
    </row>
    <row r="1844" spans="1:4" ht="12.75">
      <c r="A1844" s="102"/>
      <c r="B1844" s="102"/>
      <c r="C1844" s="102"/>
      <c r="D1844" s="102"/>
    </row>
    <row r="1845" spans="1:4" ht="12.75">
      <c r="A1845" s="102"/>
      <c r="B1845" s="102"/>
      <c r="C1845" s="102"/>
      <c r="D1845" s="102"/>
    </row>
    <row r="1846" spans="1:4" ht="12.75">
      <c r="A1846" s="102"/>
      <c r="B1846" s="102"/>
      <c r="C1846" s="102"/>
      <c r="D1846" s="102"/>
    </row>
    <row r="1847" spans="1:4" ht="12.75">
      <c r="A1847" s="102"/>
      <c r="B1847" s="102"/>
      <c r="C1847" s="102"/>
      <c r="D1847" s="102"/>
    </row>
    <row r="1848" spans="1:4" ht="12.75">
      <c r="A1848" s="102"/>
      <c r="B1848" s="102"/>
      <c r="C1848" s="102"/>
      <c r="D1848" s="102"/>
    </row>
    <row r="1849" spans="1:4" ht="12.75">
      <c r="A1849" s="102"/>
      <c r="B1849" s="102"/>
      <c r="C1849" s="102"/>
      <c r="D1849" s="102"/>
    </row>
    <row r="1850" spans="1:4" ht="12.75">
      <c r="A1850" s="102"/>
      <c r="B1850" s="102"/>
      <c r="C1850" s="102"/>
      <c r="D1850" s="102"/>
    </row>
    <row r="1851" spans="1:4" ht="12.75">
      <c r="A1851" s="102"/>
      <c r="B1851" s="102"/>
      <c r="C1851" s="102"/>
      <c r="D1851" s="102"/>
    </row>
    <row r="1852" spans="1:4" ht="12.75">
      <c r="A1852" s="102"/>
      <c r="B1852" s="102"/>
      <c r="C1852" s="102"/>
      <c r="D1852" s="102"/>
    </row>
    <row r="1853" spans="1:4" ht="12.75">
      <c r="A1853" s="102"/>
      <c r="B1853" s="102"/>
      <c r="C1853" s="102"/>
      <c r="D1853" s="102"/>
    </row>
    <row r="1854" spans="1:4" ht="12.75">
      <c r="A1854" s="102"/>
      <c r="B1854" s="102"/>
      <c r="C1854" s="102"/>
      <c r="D1854" s="102"/>
    </row>
    <row r="1855" spans="1:4" ht="12.75">
      <c r="A1855" s="102"/>
      <c r="B1855" s="102"/>
      <c r="C1855" s="102"/>
      <c r="D1855" s="102"/>
    </row>
    <row r="1856" spans="1:4" ht="12.75">
      <c r="A1856" s="102"/>
      <c r="B1856" s="102"/>
      <c r="C1856" s="102"/>
      <c r="D1856" s="102"/>
    </row>
    <row r="1857" spans="1:4" ht="12.75">
      <c r="A1857" s="102"/>
      <c r="B1857" s="102"/>
      <c r="C1857" s="102"/>
      <c r="D1857" s="102"/>
    </row>
    <row r="1858" spans="1:4" ht="12.75">
      <c r="A1858" s="102"/>
      <c r="B1858" s="102"/>
      <c r="C1858" s="102"/>
      <c r="D1858" s="102"/>
    </row>
    <row r="1859" spans="1:4" ht="12.75">
      <c r="A1859" s="102"/>
      <c r="B1859" s="102"/>
      <c r="C1859" s="102"/>
      <c r="D1859" s="102"/>
    </row>
    <row r="1860" spans="1:4" ht="12.75">
      <c r="A1860" s="102"/>
      <c r="B1860" s="102"/>
      <c r="C1860" s="102"/>
      <c r="D1860" s="102"/>
    </row>
    <row r="1861" spans="1:4" ht="12.75">
      <c r="A1861" s="102"/>
      <c r="B1861" s="102"/>
      <c r="C1861" s="102"/>
      <c r="D1861" s="102"/>
    </row>
    <row r="1862" spans="1:4" ht="12.75">
      <c r="A1862" s="102"/>
      <c r="B1862" s="102"/>
      <c r="C1862" s="102"/>
      <c r="D1862" s="102"/>
    </row>
    <row r="1863" spans="1:4" ht="12.75">
      <c r="A1863" s="102"/>
      <c r="B1863" s="102"/>
      <c r="C1863" s="102"/>
      <c r="D1863" s="102"/>
    </row>
    <row r="1864" spans="1:4" ht="12.75">
      <c r="A1864" s="102"/>
      <c r="B1864" s="102"/>
      <c r="C1864" s="102"/>
      <c r="D1864" s="102"/>
    </row>
    <row r="1865" spans="1:4" ht="12.75">
      <c r="A1865" s="102"/>
      <c r="B1865" s="102"/>
      <c r="C1865" s="102"/>
      <c r="D1865" s="102"/>
    </row>
    <row r="1866" spans="1:4" ht="12.75">
      <c r="A1866" s="102"/>
      <c r="B1866" s="102"/>
      <c r="C1866" s="102"/>
      <c r="D1866" s="102"/>
    </row>
    <row r="1867" spans="1:4" ht="12.75">
      <c r="A1867" s="102"/>
      <c r="B1867" s="102"/>
      <c r="C1867" s="102"/>
      <c r="D1867" s="102"/>
    </row>
    <row r="1868" spans="1:4" ht="12.75">
      <c r="A1868" s="102"/>
      <c r="B1868" s="102"/>
      <c r="C1868" s="102"/>
      <c r="D1868" s="102"/>
    </row>
    <row r="1869" spans="1:4" ht="12.75">
      <c r="A1869" s="102"/>
      <c r="B1869" s="102"/>
      <c r="C1869" s="102"/>
      <c r="D1869" s="102"/>
    </row>
    <row r="1870" spans="1:4" ht="12.75">
      <c r="A1870" s="102"/>
      <c r="B1870" s="102"/>
      <c r="C1870" s="102"/>
      <c r="D1870" s="102"/>
    </row>
    <row r="1871" spans="1:4" ht="12.75">
      <c r="A1871" s="102"/>
      <c r="B1871" s="102"/>
      <c r="C1871" s="102"/>
      <c r="D1871" s="102"/>
    </row>
    <row r="1872" spans="1:4" ht="12.75">
      <c r="A1872" s="102"/>
      <c r="B1872" s="102"/>
      <c r="C1872" s="102"/>
      <c r="D1872" s="102"/>
    </row>
    <row r="1873" spans="1:4" ht="12.75">
      <c r="A1873" s="102"/>
      <c r="B1873" s="102"/>
      <c r="C1873" s="102"/>
      <c r="D1873" s="102"/>
    </row>
    <row r="1874" spans="1:4" ht="12.75">
      <c r="A1874" s="102"/>
      <c r="B1874" s="102"/>
      <c r="C1874" s="102"/>
      <c r="D1874" s="102"/>
    </row>
    <row r="1875" spans="1:4" ht="12.75">
      <c r="A1875" s="102"/>
      <c r="B1875" s="102"/>
      <c r="C1875" s="102"/>
      <c r="D1875" s="102"/>
    </row>
    <row r="1876" spans="1:4" ht="12.75">
      <c r="A1876" s="102"/>
      <c r="B1876" s="102"/>
      <c r="C1876" s="102"/>
      <c r="D1876" s="102"/>
    </row>
    <row r="1877" spans="1:4" ht="12.75">
      <c r="A1877" s="102"/>
      <c r="B1877" s="102"/>
      <c r="C1877" s="102"/>
      <c r="D1877" s="102"/>
    </row>
    <row r="1878" spans="1:4" ht="12.75">
      <c r="A1878" s="102"/>
      <c r="B1878" s="102"/>
      <c r="C1878" s="102"/>
      <c r="D1878" s="102"/>
    </row>
    <row r="1879" spans="1:4" ht="12.75">
      <c r="A1879" s="102"/>
      <c r="B1879" s="102"/>
      <c r="C1879" s="102"/>
      <c r="D1879" s="102"/>
    </row>
    <row r="1880" spans="1:4" ht="12.75">
      <c r="A1880" s="102"/>
      <c r="B1880" s="102"/>
      <c r="C1880" s="102"/>
      <c r="D1880" s="102"/>
    </row>
    <row r="1881" spans="1:4" ht="12.75">
      <c r="A1881" s="102"/>
      <c r="B1881" s="102"/>
      <c r="C1881" s="102"/>
      <c r="D1881" s="102"/>
    </row>
    <row r="1882" spans="1:4" ht="12.75">
      <c r="A1882" s="102"/>
      <c r="B1882" s="102"/>
      <c r="C1882" s="102"/>
      <c r="D1882" s="102"/>
    </row>
    <row r="1883" spans="1:4" ht="12.75">
      <c r="A1883" s="102"/>
      <c r="B1883" s="102"/>
      <c r="C1883" s="102"/>
      <c r="D1883" s="102"/>
    </row>
    <row r="1884" spans="1:4" ht="12.75">
      <c r="A1884" s="102"/>
      <c r="B1884" s="102"/>
      <c r="C1884" s="102"/>
      <c r="D1884" s="102"/>
    </row>
    <row r="1885" spans="1:4" ht="12.75">
      <c r="A1885" s="102"/>
      <c r="B1885" s="102"/>
      <c r="C1885" s="102"/>
      <c r="D1885" s="102"/>
    </row>
    <row r="1886" spans="1:4" ht="12.75">
      <c r="A1886" s="102"/>
      <c r="B1886" s="102"/>
      <c r="C1886" s="102"/>
      <c r="D1886" s="102"/>
    </row>
    <row r="1887" spans="1:4" ht="12.75">
      <c r="A1887" s="102"/>
      <c r="B1887" s="102"/>
      <c r="C1887" s="102"/>
      <c r="D1887" s="102"/>
    </row>
    <row r="1888" spans="1:4" ht="12.75">
      <c r="A1888" s="102"/>
      <c r="B1888" s="102"/>
      <c r="C1888" s="102"/>
      <c r="D1888" s="102"/>
    </row>
    <row r="1889" spans="1:4" ht="12.75">
      <c r="A1889" s="102"/>
      <c r="B1889" s="102"/>
      <c r="C1889" s="102"/>
      <c r="D1889" s="102"/>
    </row>
    <row r="1890" spans="1:4" ht="12.75">
      <c r="A1890" s="102"/>
      <c r="B1890" s="102"/>
      <c r="C1890" s="102"/>
      <c r="D1890" s="102"/>
    </row>
    <row r="1891" spans="1:4" ht="12.75">
      <c r="A1891" s="102"/>
      <c r="B1891" s="102"/>
      <c r="C1891" s="102"/>
      <c r="D1891" s="102"/>
    </row>
    <row r="1892" spans="1:4" ht="12.75">
      <c r="A1892" s="102"/>
      <c r="B1892" s="102"/>
      <c r="C1892" s="102"/>
      <c r="D1892" s="102"/>
    </row>
    <row r="1893" spans="1:4" ht="12.75">
      <c r="A1893" s="102"/>
      <c r="B1893" s="102"/>
      <c r="C1893" s="102"/>
      <c r="D1893" s="102"/>
    </row>
    <row r="1894" spans="1:4" ht="12.75">
      <c r="A1894" s="102"/>
      <c r="B1894" s="102"/>
      <c r="C1894" s="102"/>
      <c r="D1894" s="102"/>
    </row>
    <row r="1895" spans="1:4" ht="12.75">
      <c r="A1895" s="102"/>
      <c r="B1895" s="102"/>
      <c r="C1895" s="102"/>
      <c r="D1895" s="102"/>
    </row>
    <row r="1896" spans="1:4" ht="12.75">
      <c r="A1896" s="102"/>
      <c r="B1896" s="102"/>
      <c r="C1896" s="102"/>
      <c r="D1896" s="102"/>
    </row>
    <row r="1897" spans="1:4" ht="12.75">
      <c r="A1897" s="102"/>
      <c r="B1897" s="102"/>
      <c r="C1897" s="102"/>
      <c r="D1897" s="102"/>
    </row>
    <row r="1898" spans="1:4" ht="12.75">
      <c r="A1898" s="102"/>
      <c r="B1898" s="102"/>
      <c r="C1898" s="102"/>
      <c r="D1898" s="102"/>
    </row>
    <row r="1899" spans="1:4" ht="12.75">
      <c r="A1899" s="102"/>
      <c r="B1899" s="102"/>
      <c r="C1899" s="102"/>
      <c r="D1899" s="102"/>
    </row>
    <row r="1900" spans="1:4" ht="12.75">
      <c r="A1900" s="102"/>
      <c r="B1900" s="102"/>
      <c r="C1900" s="102"/>
      <c r="D1900" s="102"/>
    </row>
    <row r="1901" spans="1:4" ht="12.75">
      <c r="A1901" s="102"/>
      <c r="B1901" s="102"/>
      <c r="C1901" s="102"/>
      <c r="D1901" s="102"/>
    </row>
    <row r="1902" spans="1:4" ht="12.75">
      <c r="A1902" s="102"/>
      <c r="B1902" s="102"/>
      <c r="C1902" s="102"/>
      <c r="D1902" s="102"/>
    </row>
    <row r="1903" spans="1:4" ht="12.75">
      <c r="A1903" s="102"/>
      <c r="B1903" s="102"/>
      <c r="C1903" s="102"/>
      <c r="D1903" s="102"/>
    </row>
    <row r="1904" spans="1:4" ht="12.75">
      <c r="A1904" s="102"/>
      <c r="B1904" s="102"/>
      <c r="C1904" s="102"/>
      <c r="D1904" s="102"/>
    </row>
    <row r="1905" spans="1:4" ht="12.75">
      <c r="A1905" s="102"/>
      <c r="B1905" s="102"/>
      <c r="C1905" s="102"/>
      <c r="D1905" s="102"/>
    </row>
    <row r="1906" spans="1:4" ht="12.75">
      <c r="A1906" s="102"/>
      <c r="B1906" s="102"/>
      <c r="C1906" s="102"/>
      <c r="D1906" s="102"/>
    </row>
    <row r="1907" spans="1:4" ht="12.75">
      <c r="A1907" s="102"/>
      <c r="B1907" s="102"/>
      <c r="C1907" s="102"/>
      <c r="D1907" s="102"/>
    </row>
    <row r="1908" spans="1:4" ht="12.75">
      <c r="A1908" s="102"/>
      <c r="B1908" s="102"/>
      <c r="C1908" s="102"/>
      <c r="D1908" s="102"/>
    </row>
    <row r="1909" spans="1:4" ht="12.75">
      <c r="A1909" s="102"/>
      <c r="B1909" s="102"/>
      <c r="C1909" s="102"/>
      <c r="D1909" s="102"/>
    </row>
    <row r="1910" spans="1:4" ht="12.75">
      <c r="A1910" s="102"/>
      <c r="B1910" s="102"/>
      <c r="C1910" s="102"/>
      <c r="D1910" s="102"/>
    </row>
    <row r="1911" spans="1:4" ht="12.75">
      <c r="A1911" s="102"/>
      <c r="B1911" s="102"/>
      <c r="C1911" s="102"/>
      <c r="D1911" s="102"/>
    </row>
    <row r="1912" spans="1:4" ht="12.75">
      <c r="A1912" s="102"/>
      <c r="B1912" s="102"/>
      <c r="C1912" s="102"/>
      <c r="D1912" s="102"/>
    </row>
    <row r="1913" spans="1:4" ht="12.75">
      <c r="A1913" s="102"/>
      <c r="B1913" s="102"/>
      <c r="C1913" s="102"/>
      <c r="D1913" s="102"/>
    </row>
    <row r="1914" spans="1:4" ht="12.75">
      <c r="A1914" s="102"/>
      <c r="B1914" s="102"/>
      <c r="C1914" s="102"/>
      <c r="D1914" s="102"/>
    </row>
    <row r="1915" spans="1:4" ht="12.75">
      <c r="A1915" s="102"/>
      <c r="B1915" s="102"/>
      <c r="C1915" s="102"/>
      <c r="D1915" s="102"/>
    </row>
    <row r="1916" spans="1:4" ht="12.75">
      <c r="A1916" s="102"/>
      <c r="B1916" s="102"/>
      <c r="C1916" s="102"/>
      <c r="D1916" s="102"/>
    </row>
    <row r="1917" spans="1:4" ht="12.75">
      <c r="A1917" s="102"/>
      <c r="B1917" s="102"/>
      <c r="C1917" s="102"/>
      <c r="D1917" s="102"/>
    </row>
    <row r="1918" spans="1:4" ht="12.75">
      <c r="A1918" s="102"/>
      <c r="B1918" s="102"/>
      <c r="C1918" s="102"/>
      <c r="D1918" s="102"/>
    </row>
    <row r="1919" spans="1:4" ht="12.75">
      <c r="A1919" s="102"/>
      <c r="B1919" s="102"/>
      <c r="C1919" s="102"/>
      <c r="D1919" s="102"/>
    </row>
    <row r="1920" spans="1:4" ht="12.75">
      <c r="A1920" s="102"/>
      <c r="B1920" s="102"/>
      <c r="C1920" s="102"/>
      <c r="D1920" s="102"/>
    </row>
    <row r="1921" spans="1:4" ht="12.75">
      <c r="A1921" s="102"/>
      <c r="B1921" s="102"/>
      <c r="C1921" s="102"/>
      <c r="D1921" s="102"/>
    </row>
    <row r="1922" spans="1:4" ht="12.75">
      <c r="A1922" s="102"/>
      <c r="B1922" s="102"/>
      <c r="C1922" s="102"/>
      <c r="D1922" s="102"/>
    </row>
    <row r="1923" spans="1:4" ht="12.75">
      <c r="A1923" s="102"/>
      <c r="B1923" s="102"/>
      <c r="C1923" s="102"/>
      <c r="D1923" s="102"/>
    </row>
    <row r="1924" spans="1:4" ht="12.75">
      <c r="A1924" s="102"/>
      <c r="B1924" s="102"/>
      <c r="C1924" s="102"/>
      <c r="D1924" s="102"/>
    </row>
    <row r="1925" spans="1:4" ht="12.75">
      <c r="A1925" s="102"/>
      <c r="B1925" s="102"/>
      <c r="C1925" s="102"/>
      <c r="D1925" s="102"/>
    </row>
    <row r="1926" spans="1:4" ht="12.75">
      <c r="A1926" s="102"/>
      <c r="B1926" s="102"/>
      <c r="C1926" s="102"/>
      <c r="D1926" s="102"/>
    </row>
    <row r="1927" spans="1:4" ht="12.75">
      <c r="A1927" s="102"/>
      <c r="B1927" s="102"/>
      <c r="C1927" s="102"/>
      <c r="D1927" s="102"/>
    </row>
    <row r="1928" spans="1:4" ht="12.75">
      <c r="A1928" s="102"/>
      <c r="B1928" s="102"/>
      <c r="C1928" s="102"/>
      <c r="D1928" s="102"/>
    </row>
    <row r="1929" spans="1:4" ht="12.75">
      <c r="A1929" s="102"/>
      <c r="B1929" s="102"/>
      <c r="C1929" s="102"/>
      <c r="D1929" s="102"/>
    </row>
    <row r="1930" spans="1:4" ht="12.75">
      <c r="A1930" s="102"/>
      <c r="B1930" s="102"/>
      <c r="C1930" s="102"/>
      <c r="D1930" s="102"/>
    </row>
    <row r="1931" spans="1:4" ht="12.75">
      <c r="A1931" s="102"/>
      <c r="B1931" s="102"/>
      <c r="C1931" s="102"/>
      <c r="D1931" s="102"/>
    </row>
    <row r="1932" spans="1:4" ht="12.75">
      <c r="A1932" s="102"/>
      <c r="B1932" s="102"/>
      <c r="C1932" s="102"/>
      <c r="D1932" s="102"/>
    </row>
    <row r="1933" spans="1:4" ht="12.75">
      <c r="A1933" s="102"/>
      <c r="B1933" s="102"/>
      <c r="C1933" s="102"/>
      <c r="D1933" s="102"/>
    </row>
    <row r="1934" spans="1:4" ht="12.75">
      <c r="A1934" s="102"/>
      <c r="B1934" s="102"/>
      <c r="C1934" s="102"/>
      <c r="D1934" s="102"/>
    </row>
    <row r="1935" spans="1:4" ht="12.75">
      <c r="A1935" s="102"/>
      <c r="B1935" s="102"/>
      <c r="C1935" s="102"/>
      <c r="D1935" s="102"/>
    </row>
    <row r="1936" spans="1:4" ht="12.75">
      <c r="A1936" s="102"/>
      <c r="B1936" s="102"/>
      <c r="C1936" s="102"/>
      <c r="D1936" s="102"/>
    </row>
    <row r="1937" spans="1:4" ht="12.75">
      <c r="A1937" s="102"/>
      <c r="B1937" s="102"/>
      <c r="C1937" s="102"/>
      <c r="D1937" s="102"/>
    </row>
    <row r="1938" spans="1:4" ht="12.75">
      <c r="A1938" s="102"/>
      <c r="B1938" s="102"/>
      <c r="C1938" s="102"/>
      <c r="D1938" s="102"/>
    </row>
    <row r="1939" spans="1:4" ht="12.75">
      <c r="A1939" s="102"/>
      <c r="B1939" s="102"/>
      <c r="C1939" s="102"/>
      <c r="D1939" s="102"/>
    </row>
    <row r="1940" spans="1:4" ht="12.75">
      <c r="A1940" s="102"/>
      <c r="B1940" s="102"/>
      <c r="C1940" s="102"/>
      <c r="D1940" s="102"/>
    </row>
    <row r="1941" spans="1:4" ht="12.75">
      <c r="A1941" s="102"/>
      <c r="B1941" s="102"/>
      <c r="C1941" s="102"/>
      <c r="D1941" s="102"/>
    </row>
    <row r="1942" spans="1:4" ht="12.75">
      <c r="A1942" s="102"/>
      <c r="B1942" s="102"/>
      <c r="C1942" s="102"/>
      <c r="D1942" s="102"/>
    </row>
    <row r="1943" spans="1:4" ht="12.75">
      <c r="A1943" s="102"/>
      <c r="B1943" s="102"/>
      <c r="C1943" s="102"/>
      <c r="D1943" s="102"/>
    </row>
    <row r="1944" spans="1:4" ht="12.75">
      <c r="A1944" s="102"/>
      <c r="B1944" s="102"/>
      <c r="C1944" s="102"/>
      <c r="D1944" s="102"/>
    </row>
    <row r="1945" spans="1:4" ht="12.75">
      <c r="A1945" s="102"/>
      <c r="B1945" s="102"/>
      <c r="C1945" s="102"/>
      <c r="D1945" s="102"/>
    </row>
    <row r="1946" spans="1:4" ht="12.75">
      <c r="A1946" s="102"/>
      <c r="B1946" s="102"/>
      <c r="C1946" s="102"/>
      <c r="D1946" s="102"/>
    </row>
    <row r="1947" spans="1:4" ht="12.75">
      <c r="A1947" s="102"/>
      <c r="B1947" s="102"/>
      <c r="C1947" s="102"/>
      <c r="D1947" s="102"/>
    </row>
    <row r="1948" spans="1:4" ht="12.75">
      <c r="A1948" s="102"/>
      <c r="B1948" s="102"/>
      <c r="C1948" s="102"/>
      <c r="D1948" s="102"/>
    </row>
    <row r="1949" spans="1:4" ht="12.75">
      <c r="A1949" s="102"/>
      <c r="B1949" s="102"/>
      <c r="C1949" s="102"/>
      <c r="D1949" s="102"/>
    </row>
    <row r="1950" spans="1:4" ht="12.75">
      <c r="A1950" s="102"/>
      <c r="B1950" s="102"/>
      <c r="C1950" s="102"/>
      <c r="D1950" s="102"/>
    </row>
    <row r="1951" spans="1:4" ht="12.75">
      <c r="A1951" s="102"/>
      <c r="B1951" s="102"/>
      <c r="C1951" s="102"/>
      <c r="D1951" s="102"/>
    </row>
    <row r="1952" spans="1:4" ht="12.75">
      <c r="A1952" s="102"/>
      <c r="B1952" s="102"/>
      <c r="C1952" s="102"/>
      <c r="D1952" s="102"/>
    </row>
    <row r="1953" spans="1:4" ht="12.75">
      <c r="A1953" s="102"/>
      <c r="B1953" s="102"/>
      <c r="C1953" s="102"/>
      <c r="D1953" s="102"/>
    </row>
    <row r="1954" spans="1:4" ht="12.75">
      <c r="A1954" s="102"/>
      <c r="B1954" s="102"/>
      <c r="C1954" s="102"/>
      <c r="D1954" s="102"/>
    </row>
    <row r="1955" spans="1:4" ht="12.75">
      <c r="A1955" s="102"/>
      <c r="B1955" s="102"/>
      <c r="C1955" s="102"/>
      <c r="D1955" s="102"/>
    </row>
    <row r="1956" spans="1:4" ht="12.75">
      <c r="A1956" s="102"/>
      <c r="B1956" s="102"/>
      <c r="C1956" s="102"/>
      <c r="D1956" s="102"/>
    </row>
    <row r="1957" spans="1:4" ht="12.75">
      <c r="A1957" s="102"/>
      <c r="B1957" s="102"/>
      <c r="C1957" s="102"/>
      <c r="D1957" s="102"/>
    </row>
    <row r="1958" spans="1:4" ht="12.75">
      <c r="A1958" s="102"/>
      <c r="B1958" s="102"/>
      <c r="C1958" s="102"/>
      <c r="D1958" s="102"/>
    </row>
    <row r="1959" spans="1:4" ht="12.75">
      <c r="A1959" s="102"/>
      <c r="B1959" s="102"/>
      <c r="C1959" s="102"/>
      <c r="D1959" s="102"/>
    </row>
    <row r="1960" spans="1:4" ht="12.75">
      <c r="A1960" s="102"/>
      <c r="B1960" s="102"/>
      <c r="C1960" s="102"/>
      <c r="D1960" s="102"/>
    </row>
    <row r="1961" spans="1:4" ht="12.75">
      <c r="A1961" s="102"/>
      <c r="B1961" s="102"/>
      <c r="C1961" s="102"/>
      <c r="D1961" s="102"/>
    </row>
    <row r="1962" spans="1:4" ht="12.75">
      <c r="A1962" s="102"/>
      <c r="B1962" s="102"/>
      <c r="C1962" s="102"/>
      <c r="D1962" s="102"/>
    </row>
    <row r="1963" spans="1:4" ht="12.75">
      <c r="A1963" s="102"/>
      <c r="B1963" s="102"/>
      <c r="C1963" s="102"/>
      <c r="D1963" s="102"/>
    </row>
    <row r="1964" spans="1:4" ht="12.75">
      <c r="A1964" s="102"/>
      <c r="B1964" s="102"/>
      <c r="C1964" s="102"/>
      <c r="D1964" s="102"/>
    </row>
    <row r="1965" spans="1:4" ht="12.75">
      <c r="A1965" s="102"/>
      <c r="B1965" s="102"/>
      <c r="C1965" s="102"/>
      <c r="D1965" s="102"/>
    </row>
    <row r="1966" spans="1:4" ht="12.75">
      <c r="A1966" s="102"/>
      <c r="B1966" s="102"/>
      <c r="C1966" s="102"/>
      <c r="D1966" s="102"/>
    </row>
    <row r="1967" spans="1:4" ht="12.75">
      <c r="A1967" s="102"/>
      <c r="B1967" s="102"/>
      <c r="C1967" s="102"/>
      <c r="D1967" s="102"/>
    </row>
    <row r="1968" spans="1:4" ht="12.75">
      <c r="A1968" s="102"/>
      <c r="B1968" s="102"/>
      <c r="C1968" s="102"/>
      <c r="D1968" s="102"/>
    </row>
    <row r="1969" spans="1:4" ht="12.75">
      <c r="A1969" s="102"/>
      <c r="B1969" s="102"/>
      <c r="C1969" s="102"/>
      <c r="D1969" s="102"/>
    </row>
    <row r="1970" spans="1:4" ht="12.75">
      <c r="A1970" s="102"/>
      <c r="B1970" s="102"/>
      <c r="C1970" s="102"/>
      <c r="D1970" s="102"/>
    </row>
    <row r="1971" spans="1:4" ht="12.75">
      <c r="A1971" s="102"/>
      <c r="B1971" s="102"/>
      <c r="C1971" s="102"/>
      <c r="D1971" s="102"/>
    </row>
    <row r="1972" spans="1:4" ht="12.75">
      <c r="A1972" s="102"/>
      <c r="B1972" s="102"/>
      <c r="C1972" s="102"/>
      <c r="D1972" s="102"/>
    </row>
    <row r="1973" spans="1:4" ht="12.75">
      <c r="A1973" s="102"/>
      <c r="B1973" s="102"/>
      <c r="C1973" s="102"/>
      <c r="D1973" s="102"/>
    </row>
    <row r="1974" spans="1:4" ht="12.75">
      <c r="A1974" s="102"/>
      <c r="B1974" s="102"/>
      <c r="C1974" s="102"/>
      <c r="D1974" s="102"/>
    </row>
    <row r="1975" spans="1:4" ht="12.75">
      <c r="A1975" s="102"/>
      <c r="B1975" s="102"/>
      <c r="C1975" s="102"/>
      <c r="D1975" s="102"/>
    </row>
    <row r="1976" spans="1:4" ht="12.75">
      <c r="A1976" s="102"/>
      <c r="B1976" s="102"/>
      <c r="C1976" s="102"/>
      <c r="D1976" s="102"/>
    </row>
    <row r="1977" spans="1:4" ht="12.75">
      <c r="A1977" s="102"/>
      <c r="B1977" s="102"/>
      <c r="C1977" s="102"/>
      <c r="D1977" s="102"/>
    </row>
    <row r="1978" spans="1:4" ht="12.75">
      <c r="A1978" s="102"/>
      <c r="B1978" s="102"/>
      <c r="C1978" s="102"/>
      <c r="D1978" s="102"/>
    </row>
    <row r="1979" spans="1:4" ht="12.75">
      <c r="A1979" s="102"/>
      <c r="B1979" s="102"/>
      <c r="C1979" s="102"/>
      <c r="D1979" s="102"/>
    </row>
    <row r="1980" spans="1:4" ht="12.75">
      <c r="A1980" s="102"/>
      <c r="B1980" s="102"/>
      <c r="C1980" s="102"/>
      <c r="D1980" s="102"/>
    </row>
    <row r="1981" spans="1:4" ht="12.75">
      <c r="A1981" s="102"/>
      <c r="B1981" s="102"/>
      <c r="C1981" s="102"/>
      <c r="D1981" s="102"/>
    </row>
    <row r="1982" spans="1:4" ht="12.75">
      <c r="A1982" s="102"/>
      <c r="B1982" s="102"/>
      <c r="C1982" s="102"/>
      <c r="D1982" s="102"/>
    </row>
    <row r="1983" spans="1:4" ht="12.75">
      <c r="A1983" s="102"/>
      <c r="B1983" s="102"/>
      <c r="C1983" s="102"/>
      <c r="D1983" s="102"/>
    </row>
    <row r="1984" spans="1:4" ht="12.75">
      <c r="A1984" s="102"/>
      <c r="B1984" s="102"/>
      <c r="C1984" s="102"/>
      <c r="D1984" s="102"/>
    </row>
    <row r="1985" spans="1:4" ht="12.75">
      <c r="A1985" s="102"/>
      <c r="B1985" s="102"/>
      <c r="C1985" s="102"/>
      <c r="D1985" s="102"/>
    </row>
    <row r="1986" spans="1:4" ht="12.75">
      <c r="A1986" s="102"/>
      <c r="B1986" s="102"/>
      <c r="C1986" s="102"/>
      <c r="D1986" s="102"/>
    </row>
    <row r="1987" spans="1:4" ht="12.75">
      <c r="A1987" s="102"/>
      <c r="B1987" s="102"/>
      <c r="C1987" s="102"/>
      <c r="D1987" s="102"/>
    </row>
    <row r="1988" spans="1:4" ht="12.75">
      <c r="A1988" s="102"/>
      <c r="B1988" s="102"/>
      <c r="C1988" s="102"/>
      <c r="D1988" s="102"/>
    </row>
    <row r="1989" spans="1:4" ht="12.75">
      <c r="A1989" s="102"/>
      <c r="B1989" s="102"/>
      <c r="C1989" s="102"/>
      <c r="D1989" s="102"/>
    </row>
    <row r="1990" spans="1:4" ht="12.75">
      <c r="A1990" s="102"/>
      <c r="B1990" s="102"/>
      <c r="C1990" s="102"/>
      <c r="D1990" s="102"/>
    </row>
    <row r="1991" spans="1:4" ht="12.75">
      <c r="A1991" s="102"/>
      <c r="B1991" s="102"/>
      <c r="C1991" s="102"/>
      <c r="D1991" s="102"/>
    </row>
    <row r="1992" spans="1:4" ht="12.75">
      <c r="A1992" s="102"/>
      <c r="B1992" s="102"/>
      <c r="C1992" s="102"/>
      <c r="D1992" s="102"/>
    </row>
    <row r="1993" spans="1:4" ht="12.75">
      <c r="A1993" s="102"/>
      <c r="B1993" s="102"/>
      <c r="C1993" s="102"/>
      <c r="D1993" s="102"/>
    </row>
    <row r="1994" spans="1:4" ht="12.75">
      <c r="A1994" s="102"/>
      <c r="B1994" s="102"/>
      <c r="C1994" s="102"/>
      <c r="D1994" s="102"/>
    </row>
    <row r="1995" spans="1:4" ht="12.75">
      <c r="A1995" s="102"/>
      <c r="B1995" s="102"/>
      <c r="C1995" s="102"/>
      <c r="D1995" s="102"/>
    </row>
    <row r="1996" spans="1:4" ht="12.75">
      <c r="A1996" s="102"/>
      <c r="B1996" s="102"/>
      <c r="C1996" s="102"/>
      <c r="D1996" s="102"/>
    </row>
    <row r="1997" spans="1:4" ht="12.75">
      <c r="A1997" s="102"/>
      <c r="B1997" s="102"/>
      <c r="C1997" s="102"/>
      <c r="D1997" s="102"/>
    </row>
    <row r="1998" spans="1:4" ht="12.75">
      <c r="A1998" s="102"/>
      <c r="B1998" s="102"/>
      <c r="C1998" s="102"/>
      <c r="D1998" s="102"/>
    </row>
    <row r="1999" spans="1:4" ht="12.75">
      <c r="A1999" s="102"/>
      <c r="B1999" s="102"/>
      <c r="C1999" s="102"/>
      <c r="D1999" s="102"/>
    </row>
    <row r="2000" spans="1:4" ht="12.75">
      <c r="A2000" s="102"/>
      <c r="B2000" s="102"/>
      <c r="C2000" s="102"/>
      <c r="D2000" s="102"/>
    </row>
    <row r="2001" spans="1:4" ht="12.75">
      <c r="A2001" s="102"/>
      <c r="B2001" s="102"/>
      <c r="C2001" s="102"/>
      <c r="D2001" s="102"/>
    </row>
    <row r="2002" spans="1:4" ht="12.75">
      <c r="A2002" s="102"/>
      <c r="B2002" s="102"/>
      <c r="C2002" s="102"/>
      <c r="D2002" s="102"/>
    </row>
    <row r="2003" spans="1:4" ht="12.75">
      <c r="A2003" s="102"/>
      <c r="B2003" s="102"/>
      <c r="C2003" s="102"/>
      <c r="D2003" s="102"/>
    </row>
    <row r="2004" spans="1:4" ht="12.75">
      <c r="A2004" s="102"/>
      <c r="B2004" s="102"/>
      <c r="C2004" s="102"/>
      <c r="D2004" s="102"/>
    </row>
    <row r="2005" spans="1:4" ht="12.75">
      <c r="A2005" s="102"/>
      <c r="B2005" s="102"/>
      <c r="C2005" s="102"/>
      <c r="D2005" s="102"/>
    </row>
    <row r="2006" spans="1:4" ht="12.75">
      <c r="A2006" s="102"/>
      <c r="B2006" s="102"/>
      <c r="C2006" s="102"/>
      <c r="D2006" s="102"/>
    </row>
    <row r="2007" spans="1:4" ht="12.75">
      <c r="A2007" s="102"/>
      <c r="B2007" s="102"/>
      <c r="C2007" s="102"/>
      <c r="D2007" s="102"/>
    </row>
    <row r="2008" spans="1:4" ht="12.75">
      <c r="A2008" s="102"/>
      <c r="B2008" s="102"/>
      <c r="C2008" s="102"/>
      <c r="D2008" s="102"/>
    </row>
    <row r="2009" spans="1:4" ht="12.75">
      <c r="A2009" s="102"/>
      <c r="B2009" s="102"/>
      <c r="C2009" s="102"/>
      <c r="D2009" s="102"/>
    </row>
    <row r="2010" spans="1:4" ht="12.75">
      <c r="A2010" s="102"/>
      <c r="B2010" s="102"/>
      <c r="C2010" s="102"/>
      <c r="D2010" s="102"/>
    </row>
    <row r="2011" spans="1:4" ht="12.75">
      <c r="A2011" s="102"/>
      <c r="B2011" s="102"/>
      <c r="C2011" s="102"/>
      <c r="D2011" s="102"/>
    </row>
    <row r="2012" spans="1:4" ht="12.75">
      <c r="A2012" s="102"/>
      <c r="B2012" s="102"/>
      <c r="C2012" s="102"/>
      <c r="D2012" s="102"/>
    </row>
    <row r="2013" spans="1:4" ht="12.75">
      <c r="A2013" s="102"/>
      <c r="B2013" s="102"/>
      <c r="C2013" s="102"/>
      <c r="D2013" s="102"/>
    </row>
    <row r="2014" spans="1:4" ht="12.75">
      <c r="A2014" s="102"/>
      <c r="B2014" s="102"/>
      <c r="C2014" s="102"/>
      <c r="D2014" s="102"/>
    </row>
    <row r="2015" spans="1:4" ht="12.75">
      <c r="A2015" s="102"/>
      <c r="B2015" s="102"/>
      <c r="C2015" s="102"/>
      <c r="D2015" s="102"/>
    </row>
    <row r="2016" spans="1:4" ht="12.75">
      <c r="A2016" s="102"/>
      <c r="B2016" s="102"/>
      <c r="C2016" s="102"/>
      <c r="D2016" s="102"/>
    </row>
    <row r="2017" spans="1:4" ht="12.75">
      <c r="A2017" s="102"/>
      <c r="B2017" s="102"/>
      <c r="C2017" s="102"/>
      <c r="D2017" s="102"/>
    </row>
    <row r="2018" spans="1:4" ht="12.75">
      <c r="A2018" s="102"/>
      <c r="B2018" s="102"/>
      <c r="C2018" s="102"/>
      <c r="D2018" s="102"/>
    </row>
    <row r="2019" spans="1:4" ht="12.75">
      <c r="A2019" s="102"/>
      <c r="B2019" s="102"/>
      <c r="C2019" s="102"/>
      <c r="D2019" s="102"/>
    </row>
    <row r="2020" spans="1:4" ht="12.75">
      <c r="A2020" s="102"/>
      <c r="B2020" s="102"/>
      <c r="C2020" s="102"/>
      <c r="D2020" s="102"/>
    </row>
    <row r="2021" spans="1:4" ht="12.75">
      <c r="A2021" s="102"/>
      <c r="B2021" s="102"/>
      <c r="C2021" s="102"/>
      <c r="D2021" s="102"/>
    </row>
    <row r="2022" spans="1:4" ht="12.75">
      <c r="A2022" s="102"/>
      <c r="B2022" s="102"/>
      <c r="C2022" s="102"/>
      <c r="D2022" s="102"/>
    </row>
    <row r="2023" spans="1:4" ht="12.75">
      <c r="A2023" s="102"/>
      <c r="B2023" s="102"/>
      <c r="C2023" s="102"/>
      <c r="D2023" s="102"/>
    </row>
    <row r="2024" spans="1:4" ht="12.75">
      <c r="A2024" s="102"/>
      <c r="B2024" s="102"/>
      <c r="C2024" s="102"/>
      <c r="D2024" s="102"/>
    </row>
    <row r="2025" spans="1:4" ht="12.75">
      <c r="A2025" s="102"/>
      <c r="B2025" s="102"/>
      <c r="C2025" s="102"/>
      <c r="D2025" s="102"/>
    </row>
    <row r="2026" spans="1:4" ht="12.75">
      <c r="A2026" s="102"/>
      <c r="B2026" s="102"/>
      <c r="C2026" s="102"/>
      <c r="D2026" s="102"/>
    </row>
    <row r="2027" spans="1:4" ht="12.75">
      <c r="A2027" s="102"/>
      <c r="B2027" s="102"/>
      <c r="C2027" s="102"/>
      <c r="D2027" s="102"/>
    </row>
    <row r="2028" spans="1:4" ht="12.75">
      <c r="A2028" s="102"/>
      <c r="B2028" s="102"/>
      <c r="C2028" s="102"/>
      <c r="D2028" s="102"/>
    </row>
    <row r="2029" spans="1:4" ht="12.75">
      <c r="A2029" s="102"/>
      <c r="B2029" s="102"/>
      <c r="C2029" s="102"/>
      <c r="D2029" s="102"/>
    </row>
    <row r="2030" spans="1:4" ht="12.75">
      <c r="A2030" s="102"/>
      <c r="B2030" s="102"/>
      <c r="C2030" s="102"/>
      <c r="D2030" s="102"/>
    </row>
    <row r="2031" spans="1:4" ht="12.75">
      <c r="A2031" s="102"/>
      <c r="B2031" s="102"/>
      <c r="C2031" s="102"/>
      <c r="D2031" s="102"/>
    </row>
    <row r="2032" spans="1:4" ht="12.75">
      <c r="A2032" s="102"/>
      <c r="B2032" s="102"/>
      <c r="C2032" s="102"/>
      <c r="D2032" s="102"/>
    </row>
    <row r="2033" spans="1:4" ht="12.75">
      <c r="A2033" s="102"/>
      <c r="B2033" s="102"/>
      <c r="C2033" s="102"/>
      <c r="D2033" s="102"/>
    </row>
    <row r="2034" spans="1:4" ht="12.75">
      <c r="A2034" s="102"/>
      <c r="B2034" s="102"/>
      <c r="C2034" s="102"/>
      <c r="D2034" s="102"/>
    </row>
    <row r="2035" spans="1:4" ht="12.75">
      <c r="A2035" s="102"/>
      <c r="B2035" s="102"/>
      <c r="C2035" s="102"/>
      <c r="D2035" s="102"/>
    </row>
    <row r="2036" spans="1:4" ht="12.75">
      <c r="A2036" s="102"/>
      <c r="B2036" s="102"/>
      <c r="C2036" s="102"/>
      <c r="D2036" s="102"/>
    </row>
    <row r="2037" spans="1:4" ht="12.75">
      <c r="A2037" s="102"/>
      <c r="B2037" s="102"/>
      <c r="C2037" s="102"/>
      <c r="D2037" s="102"/>
    </row>
    <row r="2038" spans="1:4" ht="12.75">
      <c r="A2038" s="102"/>
      <c r="B2038" s="102"/>
      <c r="C2038" s="102"/>
      <c r="D2038" s="102"/>
    </row>
    <row r="2039" spans="1:4" ht="12.75">
      <c r="A2039" s="102"/>
      <c r="B2039" s="102"/>
      <c r="C2039" s="102"/>
      <c r="D2039" s="102"/>
    </row>
    <row r="2040" spans="1:4" ht="12.75">
      <c r="A2040" s="102"/>
      <c r="B2040" s="102"/>
      <c r="C2040" s="102"/>
      <c r="D2040" s="102"/>
    </row>
    <row r="2041" spans="1:4" ht="12.75">
      <c r="A2041" s="102"/>
      <c r="B2041" s="102"/>
      <c r="C2041" s="102"/>
      <c r="D2041" s="102"/>
    </row>
    <row r="2042" spans="1:4" ht="12.75">
      <c r="A2042" s="102"/>
      <c r="B2042" s="102"/>
      <c r="C2042" s="102"/>
      <c r="D2042" s="102"/>
    </row>
    <row r="2043" spans="1:4" ht="12.75">
      <c r="A2043" s="102"/>
      <c r="B2043" s="102"/>
      <c r="C2043" s="102"/>
      <c r="D2043" s="102"/>
    </row>
    <row r="2044" spans="1:4" ht="12.75">
      <c r="A2044" s="102"/>
      <c r="B2044" s="102"/>
      <c r="C2044" s="102"/>
      <c r="D2044" s="102"/>
    </row>
    <row r="2045" spans="1:4" ht="12.75">
      <c r="A2045" s="102"/>
      <c r="B2045" s="102"/>
      <c r="C2045" s="102"/>
      <c r="D2045" s="102"/>
    </row>
    <row r="2046" spans="1:4" ht="12.75">
      <c r="A2046" s="102"/>
      <c r="B2046" s="102"/>
      <c r="C2046" s="102"/>
      <c r="D2046" s="102"/>
    </row>
    <row r="2047" spans="1:4" ht="12.75">
      <c r="A2047" s="102"/>
      <c r="B2047" s="102"/>
      <c r="C2047" s="102"/>
      <c r="D2047" s="102"/>
    </row>
    <row r="2048" spans="1:4" ht="12.75">
      <c r="A2048" s="102"/>
      <c r="B2048" s="102"/>
      <c r="C2048" s="102"/>
      <c r="D2048" s="102"/>
    </row>
    <row r="2049" spans="1:4" ht="12.75">
      <c r="A2049" s="102"/>
      <c r="B2049" s="102"/>
      <c r="C2049" s="102"/>
      <c r="D2049" s="102"/>
    </row>
    <row r="2050" spans="1:4" ht="12.75">
      <c r="A2050" s="102"/>
      <c r="B2050" s="102"/>
      <c r="C2050" s="102"/>
      <c r="D2050" s="102"/>
    </row>
    <row r="2051" spans="1:4" ht="12.75">
      <c r="A2051" s="102"/>
      <c r="B2051" s="102"/>
      <c r="C2051" s="102"/>
      <c r="D2051" s="102"/>
    </row>
    <row r="2052" spans="1:4" ht="12.75">
      <c r="A2052" s="102"/>
      <c r="B2052" s="102"/>
      <c r="C2052" s="102"/>
      <c r="D2052" s="102"/>
    </row>
    <row r="2053" spans="1:4" ht="12.75">
      <c r="A2053" s="102"/>
      <c r="B2053" s="102"/>
      <c r="C2053" s="102"/>
      <c r="D2053" s="102"/>
    </row>
    <row r="2054" spans="1:4" ht="12.75">
      <c r="A2054" s="102"/>
      <c r="B2054" s="102"/>
      <c r="C2054" s="102"/>
      <c r="D2054" s="102"/>
    </row>
    <row r="2055" spans="1:4" ht="12.75">
      <c r="A2055" s="102"/>
      <c r="B2055" s="102"/>
      <c r="C2055" s="102"/>
      <c r="D2055" s="102"/>
    </row>
    <row r="2056" spans="1:4" ht="12.75">
      <c r="A2056" s="102"/>
      <c r="B2056" s="102"/>
      <c r="C2056" s="102"/>
      <c r="D2056" s="102"/>
    </row>
    <row r="2057" spans="1:4" ht="12.75">
      <c r="A2057" s="102"/>
      <c r="B2057" s="102"/>
      <c r="C2057" s="102"/>
      <c r="D2057" s="102"/>
    </row>
    <row r="2058" spans="1:4" ht="12.75">
      <c r="A2058" s="102"/>
      <c r="B2058" s="102"/>
      <c r="C2058" s="102"/>
      <c r="D2058" s="102"/>
    </row>
    <row r="2059" spans="1:4" ht="12.75">
      <c r="A2059" s="102"/>
      <c r="B2059" s="102"/>
      <c r="C2059" s="102"/>
      <c r="D2059" s="102"/>
    </row>
    <row r="2060" spans="1:4" ht="12.75">
      <c r="A2060" s="102"/>
      <c r="B2060" s="102"/>
      <c r="C2060" s="102"/>
      <c r="D2060" s="102"/>
    </row>
    <row r="2061" spans="1:4" ht="12.75">
      <c r="A2061" s="102"/>
      <c r="B2061" s="102"/>
      <c r="C2061" s="102"/>
      <c r="D2061" s="102"/>
    </row>
    <row r="2062" spans="1:4" ht="12.75">
      <c r="A2062" s="102"/>
      <c r="B2062" s="102"/>
      <c r="C2062" s="102"/>
      <c r="D2062" s="102"/>
    </row>
    <row r="2063" spans="1:4" ht="12.75">
      <c r="A2063" s="102"/>
      <c r="B2063" s="102"/>
      <c r="C2063" s="102"/>
      <c r="D2063" s="102"/>
    </row>
    <row r="2064" spans="1:4" ht="12.75">
      <c r="A2064" s="102"/>
      <c r="B2064" s="102"/>
      <c r="C2064" s="102"/>
      <c r="D2064" s="102"/>
    </row>
    <row r="2065" spans="1:4" ht="12.75">
      <c r="A2065" s="102"/>
      <c r="B2065" s="102"/>
      <c r="C2065" s="102"/>
      <c r="D2065" s="102"/>
    </row>
    <row r="2066" spans="1:4" ht="12.75">
      <c r="A2066" s="102"/>
      <c r="B2066" s="102"/>
      <c r="C2066" s="102"/>
      <c r="D2066" s="102"/>
    </row>
    <row r="2067" spans="1:4" ht="12.75">
      <c r="A2067" s="102"/>
      <c r="B2067" s="102"/>
      <c r="C2067" s="102"/>
      <c r="D2067" s="102"/>
    </row>
    <row r="2068" spans="1:4" ht="12.75">
      <c r="A2068" s="102"/>
      <c r="B2068" s="102"/>
      <c r="C2068" s="102"/>
      <c r="D2068" s="102"/>
    </row>
    <row r="2069" spans="1:4" ht="12.75">
      <c r="A2069" s="102"/>
      <c r="B2069" s="102"/>
      <c r="C2069" s="102"/>
      <c r="D2069" s="102"/>
    </row>
    <row r="2070" spans="1:4" ht="12.75">
      <c r="A2070" s="102"/>
      <c r="B2070" s="102"/>
      <c r="C2070" s="102"/>
      <c r="D2070" s="102"/>
    </row>
    <row r="2071" spans="1:4" ht="12.75">
      <c r="A2071" s="102"/>
      <c r="B2071" s="102"/>
      <c r="C2071" s="102"/>
      <c r="D2071" s="102"/>
    </row>
    <row r="2072" spans="1:4" ht="12.75">
      <c r="A2072" s="102"/>
      <c r="B2072" s="102"/>
      <c r="C2072" s="102"/>
      <c r="D2072" s="102"/>
    </row>
    <row r="2073" spans="1:4" ht="12.75">
      <c r="A2073" s="102"/>
      <c r="B2073" s="102"/>
      <c r="C2073" s="102"/>
      <c r="D2073" s="102"/>
    </row>
    <row r="2074" spans="1:4" ht="12.75">
      <c r="A2074" s="102"/>
      <c r="B2074" s="102"/>
      <c r="C2074" s="102"/>
      <c r="D2074" s="102"/>
    </row>
    <row r="2075" spans="1:4" ht="12.75">
      <c r="A2075" s="102"/>
      <c r="B2075" s="102"/>
      <c r="C2075" s="102"/>
      <c r="D2075" s="102"/>
    </row>
    <row r="2076" spans="1:4" ht="12.75">
      <c r="A2076" s="102"/>
      <c r="B2076" s="102"/>
      <c r="C2076" s="102"/>
      <c r="D2076" s="102"/>
    </row>
    <row r="2077" spans="1:4" ht="12.75">
      <c r="A2077" s="102"/>
      <c r="B2077" s="102"/>
      <c r="C2077" s="102"/>
      <c r="D2077" s="102"/>
    </row>
    <row r="2078" spans="1:4" ht="12.75">
      <c r="A2078" s="102"/>
      <c r="B2078" s="102"/>
      <c r="C2078" s="102"/>
      <c r="D2078" s="102"/>
    </row>
    <row r="2079" spans="1:4" ht="12.75">
      <c r="A2079" s="102"/>
      <c r="B2079" s="102"/>
      <c r="C2079" s="102"/>
      <c r="D2079" s="102"/>
    </row>
    <row r="2080" spans="1:4" ht="12.75">
      <c r="A2080" s="102"/>
      <c r="B2080" s="102"/>
      <c r="C2080" s="102"/>
      <c r="D2080" s="102"/>
    </row>
    <row r="2081" spans="1:4" ht="12.75">
      <c r="A2081" s="102"/>
      <c r="B2081" s="102"/>
      <c r="C2081" s="102"/>
      <c r="D2081" s="102"/>
    </row>
    <row r="2082" spans="1:4" ht="12.75">
      <c r="A2082" s="102"/>
      <c r="B2082" s="102"/>
      <c r="C2082" s="102"/>
      <c r="D2082" s="102"/>
    </row>
    <row r="2083" spans="1:4" ht="12.75">
      <c r="A2083" s="102"/>
      <c r="B2083" s="102"/>
      <c r="C2083" s="102"/>
      <c r="D2083" s="102"/>
    </row>
    <row r="2084" spans="1:4" ht="12.75">
      <c r="A2084" s="102"/>
      <c r="B2084" s="102"/>
      <c r="C2084" s="102"/>
      <c r="D2084" s="102"/>
    </row>
    <row r="2085" spans="1:4" ht="12.75">
      <c r="A2085" s="102"/>
      <c r="B2085" s="102"/>
      <c r="C2085" s="102"/>
      <c r="D2085" s="102"/>
    </row>
    <row r="2086" spans="1:4" ht="12.75">
      <c r="A2086" s="102"/>
      <c r="B2086" s="102"/>
      <c r="C2086" s="102"/>
      <c r="D2086" s="102"/>
    </row>
    <row r="2087" spans="1:4" ht="12.75">
      <c r="A2087" s="102"/>
      <c r="B2087" s="102"/>
      <c r="C2087" s="102"/>
      <c r="D2087" s="102"/>
    </row>
    <row r="2088" spans="1:4" ht="12.75">
      <c r="A2088" s="102"/>
      <c r="B2088" s="102"/>
      <c r="C2088" s="102"/>
      <c r="D2088" s="102"/>
    </row>
    <row r="2089" spans="1:4" ht="12.75">
      <c r="A2089" s="102"/>
      <c r="B2089" s="102"/>
      <c r="C2089" s="102"/>
      <c r="D2089" s="102"/>
    </row>
    <row r="2090" spans="1:4" ht="12.75">
      <c r="A2090" s="102"/>
      <c r="B2090" s="102"/>
      <c r="C2090" s="102"/>
      <c r="D2090" s="102"/>
    </row>
    <row r="2091" spans="1:4" ht="12.75">
      <c r="A2091" s="102"/>
      <c r="B2091" s="102"/>
      <c r="C2091" s="102"/>
      <c r="D2091" s="102"/>
    </row>
    <row r="2092" spans="1:4" ht="12.75">
      <c r="A2092" s="102"/>
      <c r="B2092" s="102"/>
      <c r="C2092" s="102"/>
      <c r="D2092" s="102"/>
    </row>
    <row r="2093" spans="1:4" ht="12.75">
      <c r="A2093" s="102"/>
      <c r="B2093" s="102"/>
      <c r="C2093" s="102"/>
      <c r="D2093" s="102"/>
    </row>
    <row r="2094" spans="1:4" ht="12.75">
      <c r="A2094" s="102"/>
      <c r="B2094" s="102"/>
      <c r="C2094" s="102"/>
      <c r="D2094" s="102"/>
    </row>
    <row r="2095" spans="1:4" ht="12.75">
      <c r="A2095" s="102"/>
      <c r="B2095" s="102"/>
      <c r="C2095" s="102"/>
      <c r="D2095" s="102"/>
    </row>
    <row r="2096" spans="1:4" ht="12.75">
      <c r="A2096" s="102"/>
      <c r="B2096" s="102"/>
      <c r="C2096" s="102"/>
      <c r="D2096" s="102"/>
    </row>
    <row r="2097" spans="1:4" ht="12.75">
      <c r="A2097" s="102"/>
      <c r="B2097" s="102"/>
      <c r="C2097" s="102"/>
      <c r="D2097" s="102"/>
    </row>
    <row r="2098" spans="1:4" ht="12.75">
      <c r="A2098" s="102"/>
      <c r="B2098" s="102"/>
      <c r="C2098" s="102"/>
      <c r="D2098" s="102"/>
    </row>
    <row r="2099" spans="1:4" ht="12.75">
      <c r="A2099" s="102"/>
      <c r="B2099" s="102"/>
      <c r="C2099" s="102"/>
      <c r="D2099" s="102"/>
    </row>
    <row r="2100" spans="1:4" ht="12.75">
      <c r="A2100" s="102"/>
      <c r="B2100" s="102"/>
      <c r="C2100" s="102"/>
      <c r="D2100" s="102"/>
    </row>
    <row r="2101" spans="1:4" ht="12.75">
      <c r="A2101" s="102"/>
      <c r="B2101" s="102"/>
      <c r="C2101" s="102"/>
      <c r="D2101" s="102"/>
    </row>
    <row r="2102" spans="1:4" ht="12.75">
      <c r="A2102" s="102"/>
      <c r="B2102" s="102"/>
      <c r="C2102" s="102"/>
      <c r="D2102" s="102"/>
    </row>
    <row r="2103" spans="1:4" ht="12.75">
      <c r="A2103" s="102"/>
      <c r="B2103" s="102"/>
      <c r="C2103" s="102"/>
      <c r="D2103" s="102"/>
    </row>
    <row r="2104" spans="1:4" ht="12.75">
      <c r="A2104" s="102"/>
      <c r="B2104" s="102"/>
      <c r="C2104" s="102"/>
      <c r="D2104" s="102"/>
    </row>
    <row r="2105" spans="1:4" ht="12.75">
      <c r="A2105" s="102"/>
      <c r="B2105" s="102"/>
      <c r="C2105" s="102"/>
      <c r="D2105" s="102"/>
    </row>
    <row r="2106" spans="1:4" ht="12.75">
      <c r="A2106" s="102"/>
      <c r="B2106" s="102"/>
      <c r="C2106" s="102"/>
      <c r="D2106" s="102"/>
    </row>
    <row r="2107" spans="1:4" ht="12.75">
      <c r="A2107" s="102"/>
      <c r="B2107" s="102"/>
      <c r="C2107" s="102"/>
      <c r="D2107" s="102"/>
    </row>
    <row r="2108" spans="1:4" ht="12.75">
      <c r="A2108" s="102"/>
      <c r="B2108" s="102"/>
      <c r="C2108" s="102"/>
      <c r="D2108" s="102"/>
    </row>
    <row r="2109" spans="1:4" ht="12.75">
      <c r="A2109" s="102"/>
      <c r="B2109" s="102"/>
      <c r="C2109" s="102"/>
      <c r="D2109" s="102"/>
    </row>
    <row r="2110" spans="1:4" ht="12.75">
      <c r="A2110" s="102"/>
      <c r="B2110" s="102"/>
      <c r="C2110" s="102"/>
      <c r="D2110" s="102"/>
    </row>
    <row r="2111" spans="1:4" ht="12.75">
      <c r="A2111" s="102"/>
      <c r="B2111" s="102"/>
      <c r="C2111" s="102"/>
      <c r="D2111" s="102"/>
    </row>
    <row r="2112" spans="1:4" ht="12.75">
      <c r="A2112" s="102"/>
      <c r="B2112" s="102"/>
      <c r="C2112" s="102"/>
      <c r="D2112" s="102"/>
    </row>
    <row r="2113" spans="1:4" ht="12.75">
      <c r="A2113" s="102"/>
      <c r="B2113" s="102"/>
      <c r="C2113" s="102"/>
      <c r="D2113" s="102"/>
    </row>
    <row r="2114" spans="1:4" ht="12.75">
      <c r="A2114" s="102"/>
      <c r="B2114" s="102"/>
      <c r="C2114" s="102"/>
      <c r="D2114" s="102"/>
    </row>
    <row r="2115" spans="1:4" ht="12.75">
      <c r="A2115" s="102"/>
      <c r="B2115" s="102"/>
      <c r="C2115" s="102"/>
      <c r="D2115" s="102"/>
    </row>
    <row r="2116" spans="1:4" ht="12.75">
      <c r="A2116" s="102"/>
      <c r="B2116" s="102"/>
      <c r="C2116" s="102"/>
      <c r="D2116" s="102"/>
    </row>
    <row r="2117" spans="1:4" ht="12.75">
      <c r="A2117" s="102"/>
      <c r="B2117" s="102"/>
      <c r="C2117" s="102"/>
      <c r="D2117" s="102"/>
    </row>
    <row r="2118" spans="1:4" ht="12.75">
      <c r="A2118" s="102"/>
      <c r="B2118" s="102"/>
      <c r="C2118" s="102"/>
      <c r="D2118" s="102"/>
    </row>
    <row r="2119" spans="1:4" ht="12.75">
      <c r="A2119" s="102"/>
      <c r="B2119" s="102"/>
      <c r="C2119" s="102"/>
      <c r="D2119" s="102"/>
    </row>
    <row r="2120" spans="1:4" ht="12.75">
      <c r="A2120" s="102"/>
      <c r="B2120" s="102"/>
      <c r="C2120" s="102"/>
      <c r="D2120" s="102"/>
    </row>
    <row r="2121" spans="1:4" ht="12.75">
      <c r="A2121" s="102"/>
      <c r="B2121" s="102"/>
      <c r="C2121" s="102"/>
      <c r="D2121" s="102"/>
    </row>
    <row r="2122" spans="1:4" ht="12.75">
      <c r="A2122" s="102"/>
      <c r="B2122" s="102"/>
      <c r="C2122" s="102"/>
      <c r="D2122" s="102"/>
    </row>
    <row r="2123" spans="1:4" ht="12.75">
      <c r="A2123" s="102"/>
      <c r="B2123" s="102"/>
      <c r="C2123" s="102"/>
      <c r="D2123" s="102"/>
    </row>
    <row r="2124" spans="1:4" ht="12.75">
      <c r="A2124" s="102"/>
      <c r="B2124" s="102"/>
      <c r="C2124" s="102"/>
      <c r="D2124" s="102"/>
    </row>
    <row r="2125" spans="1:4" ht="12.75">
      <c r="A2125" s="102"/>
      <c r="B2125" s="102"/>
      <c r="C2125" s="102"/>
      <c r="D2125" s="102"/>
    </row>
    <row r="2126" spans="1:4" ht="12.75">
      <c r="A2126" s="102"/>
      <c r="B2126" s="102"/>
      <c r="C2126" s="102"/>
      <c r="D2126" s="102"/>
    </row>
    <row r="2127" spans="1:4" ht="12.75">
      <c r="A2127" s="102"/>
      <c r="B2127" s="102"/>
      <c r="C2127" s="102"/>
      <c r="D2127" s="102"/>
    </row>
    <row r="2128" spans="1:4" ht="12.75">
      <c r="A2128" s="102"/>
      <c r="B2128" s="102"/>
      <c r="C2128" s="102"/>
      <c r="D2128" s="102"/>
    </row>
    <row r="2129" spans="1:4" ht="12.75">
      <c r="A2129" s="102"/>
      <c r="B2129" s="102"/>
      <c r="C2129" s="102"/>
      <c r="D2129" s="102"/>
    </row>
    <row r="2130" spans="1:4" ht="12.75">
      <c r="A2130" s="102"/>
      <c r="B2130" s="102"/>
      <c r="C2130" s="102"/>
      <c r="D2130" s="102"/>
    </row>
    <row r="2131" spans="1:4" ht="12.75">
      <c r="A2131" s="102"/>
      <c r="B2131" s="102"/>
      <c r="C2131" s="102"/>
      <c r="D2131" s="102"/>
    </row>
    <row r="2132" spans="1:4" ht="12.75">
      <c r="A2132" s="102"/>
      <c r="B2132" s="102"/>
      <c r="C2132" s="102"/>
      <c r="D2132" s="102"/>
    </row>
    <row r="2133" spans="1:4" ht="12.75">
      <c r="A2133" s="102"/>
      <c r="B2133" s="102"/>
      <c r="C2133" s="102"/>
      <c r="D2133" s="102"/>
    </row>
    <row r="2134" spans="1:4" ht="12.75">
      <c r="A2134" s="102"/>
      <c r="B2134" s="102"/>
      <c r="C2134" s="102"/>
      <c r="D2134" s="102"/>
    </row>
    <row r="2135" spans="1:4" ht="12.75">
      <c r="A2135" s="102"/>
      <c r="B2135" s="102"/>
      <c r="C2135" s="102"/>
      <c r="D2135" s="102"/>
    </row>
    <row r="2136" spans="1:4" ht="12.75">
      <c r="A2136" s="102"/>
      <c r="B2136" s="102"/>
      <c r="C2136" s="102"/>
      <c r="D2136" s="102"/>
    </row>
    <row r="2137" spans="1:4" ht="12.75">
      <c r="A2137" s="102"/>
      <c r="B2137" s="102"/>
      <c r="C2137" s="102"/>
      <c r="D2137" s="102"/>
    </row>
    <row r="2138" spans="1:4" ht="12.75">
      <c r="A2138" s="102"/>
      <c r="B2138" s="102"/>
      <c r="C2138" s="102"/>
      <c r="D2138" s="102"/>
    </row>
    <row r="2139" spans="1:4" ht="12.75">
      <c r="A2139" s="102"/>
      <c r="B2139" s="102"/>
      <c r="C2139" s="102"/>
      <c r="D2139" s="102"/>
    </row>
    <row r="2140" spans="1:4" ht="12.75">
      <c r="A2140" s="102"/>
      <c r="B2140" s="102"/>
      <c r="C2140" s="102"/>
      <c r="D2140" s="102"/>
    </row>
    <row r="2141" spans="1:4" ht="12.75">
      <c r="A2141" s="102"/>
      <c r="B2141" s="102"/>
      <c r="C2141" s="102"/>
      <c r="D2141" s="102"/>
    </row>
    <row r="2142" spans="1:4" ht="12.75">
      <c r="A2142" s="102"/>
      <c r="B2142" s="102"/>
      <c r="C2142" s="102"/>
      <c r="D2142" s="102"/>
    </row>
    <row r="2143" spans="1:4" ht="12.75">
      <c r="A2143" s="102"/>
      <c r="B2143" s="102"/>
      <c r="C2143" s="102"/>
      <c r="D2143" s="102"/>
    </row>
    <row r="2144" spans="1:4" ht="12.75">
      <c r="A2144" s="102"/>
      <c r="B2144" s="102"/>
      <c r="C2144" s="102"/>
      <c r="D2144" s="102"/>
    </row>
    <row r="2145" spans="1:4" ht="12.75">
      <c r="A2145" s="102"/>
      <c r="B2145" s="102"/>
      <c r="C2145" s="102"/>
      <c r="D2145" s="102"/>
    </row>
    <row r="2146" spans="1:4" ht="12.75">
      <c r="A2146" s="102"/>
      <c r="B2146" s="102"/>
      <c r="C2146" s="102"/>
      <c r="D2146" s="102"/>
    </row>
    <row r="2147" spans="1:4" ht="12.75">
      <c r="A2147" s="102"/>
      <c r="B2147" s="102"/>
      <c r="C2147" s="102"/>
      <c r="D2147" s="102"/>
    </row>
    <row r="2148" spans="1:4" ht="12.75">
      <c r="A2148" s="102"/>
      <c r="B2148" s="102"/>
      <c r="C2148" s="102"/>
      <c r="D2148" s="102"/>
    </row>
    <row r="2149" spans="1:4" ht="12.75">
      <c r="A2149" s="102"/>
      <c r="B2149" s="102"/>
      <c r="C2149" s="102"/>
      <c r="D2149" s="102"/>
    </row>
    <row r="2150" spans="1:4" ht="12.75">
      <c r="A2150" s="102"/>
      <c r="B2150" s="102"/>
      <c r="C2150" s="102"/>
      <c r="D2150" s="102"/>
    </row>
    <row r="2151" spans="1:4" ht="12.75">
      <c r="A2151" s="102"/>
      <c r="B2151" s="102"/>
      <c r="C2151" s="102"/>
      <c r="D2151" s="102"/>
    </row>
    <row r="2152" spans="1:4" ht="12.75">
      <c r="A2152" s="102"/>
      <c r="B2152" s="102"/>
      <c r="C2152" s="102"/>
      <c r="D2152" s="102"/>
    </row>
    <row r="2153" spans="1:4" ht="12.75">
      <c r="A2153" s="102"/>
      <c r="B2153" s="102"/>
      <c r="C2153" s="102"/>
      <c r="D2153" s="102"/>
    </row>
    <row r="2154" spans="1:4" ht="12.75">
      <c r="A2154" s="102"/>
      <c r="B2154" s="102"/>
      <c r="C2154" s="102"/>
      <c r="D2154" s="102"/>
    </row>
    <row r="2155" spans="1:4" ht="12.75">
      <c r="A2155" s="102"/>
      <c r="B2155" s="102"/>
      <c r="C2155" s="102"/>
      <c r="D2155" s="102"/>
    </row>
    <row r="2156" spans="1:4" ht="12.75">
      <c r="A2156" s="102"/>
      <c r="B2156" s="102"/>
      <c r="C2156" s="102"/>
      <c r="D2156" s="102"/>
    </row>
    <row r="2157" spans="1:4" ht="12.75">
      <c r="A2157" s="102"/>
      <c r="B2157" s="102"/>
      <c r="C2157" s="102"/>
      <c r="D2157" s="102"/>
    </row>
    <row r="2158" spans="1:4" ht="12.75">
      <c r="A2158" s="102"/>
      <c r="B2158" s="102"/>
      <c r="C2158" s="102"/>
      <c r="D2158" s="102"/>
    </row>
    <row r="2159" spans="1:4" ht="12.75">
      <c r="A2159" s="102"/>
      <c r="B2159" s="102"/>
      <c r="C2159" s="102"/>
      <c r="D2159" s="102"/>
    </row>
    <row r="2160" spans="1:4" ht="12.75">
      <c r="A2160" s="102"/>
      <c r="B2160" s="102"/>
      <c r="C2160" s="102"/>
      <c r="D2160" s="102"/>
    </row>
    <row r="2161" spans="1:4" ht="12.75">
      <c r="A2161" s="102"/>
      <c r="B2161" s="102"/>
      <c r="C2161" s="102"/>
      <c r="D2161" s="102"/>
    </row>
    <row r="2162" spans="1:4" ht="12.75">
      <c r="A2162" s="102"/>
      <c r="B2162" s="102"/>
      <c r="C2162" s="102"/>
      <c r="D2162" s="102"/>
    </row>
    <row r="2163" spans="1:4" ht="12.75">
      <c r="A2163" s="102"/>
      <c r="B2163" s="102"/>
      <c r="C2163" s="102"/>
      <c r="D2163" s="102"/>
    </row>
    <row r="2164" spans="1:4" ht="12.75">
      <c r="A2164" s="102"/>
      <c r="B2164" s="102"/>
      <c r="C2164" s="102"/>
      <c r="D2164" s="102"/>
    </row>
    <row r="2165" spans="1:4" ht="12.75">
      <c r="A2165" s="102"/>
      <c r="B2165" s="102"/>
      <c r="C2165" s="102"/>
      <c r="D2165" s="102"/>
    </row>
    <row r="2166" spans="1:4" ht="12.75">
      <c r="A2166" s="102"/>
      <c r="B2166" s="102"/>
      <c r="C2166" s="102"/>
      <c r="D2166" s="102"/>
    </row>
    <row r="2167" spans="1:4" ht="12.75">
      <c r="A2167" s="102"/>
      <c r="B2167" s="102"/>
      <c r="C2167" s="102"/>
      <c r="D2167" s="102"/>
    </row>
    <row r="2168" spans="1:4" ht="12.75">
      <c r="A2168" s="102"/>
      <c r="B2168" s="102"/>
      <c r="C2168" s="102"/>
      <c r="D2168" s="102"/>
    </row>
    <row r="2169" spans="1:4" ht="12.75">
      <c r="A2169" s="102"/>
      <c r="B2169" s="102"/>
      <c r="C2169" s="102"/>
      <c r="D2169" s="102"/>
    </row>
    <row r="2170" spans="1:4" ht="12.75">
      <c r="A2170" s="102"/>
      <c r="B2170" s="102"/>
      <c r="C2170" s="102"/>
      <c r="D2170" s="102"/>
    </row>
    <row r="2171" spans="1:4" ht="12.75">
      <c r="A2171" s="102"/>
      <c r="B2171" s="102"/>
      <c r="C2171" s="102"/>
      <c r="D2171" s="102"/>
    </row>
    <row r="2172" spans="1:4" ht="12.75">
      <c r="A2172" s="102"/>
      <c r="B2172" s="102"/>
      <c r="C2172" s="102"/>
      <c r="D2172" s="102"/>
    </row>
    <row r="2173" spans="1:4" ht="12.75">
      <c r="A2173" s="102"/>
      <c r="B2173" s="102"/>
      <c r="C2173" s="102"/>
      <c r="D2173" s="102"/>
    </row>
    <row r="2174" spans="1:4" ht="12.75">
      <c r="A2174" s="102"/>
      <c r="B2174" s="102"/>
      <c r="C2174" s="102"/>
      <c r="D2174" s="102"/>
    </row>
    <row r="2175" spans="1:4" ht="12.75">
      <c r="A2175" s="102"/>
      <c r="B2175" s="102"/>
      <c r="C2175" s="102"/>
      <c r="D2175" s="102"/>
    </row>
    <row r="2176" spans="1:4" ht="12.75">
      <c r="A2176" s="102"/>
      <c r="B2176" s="102"/>
      <c r="C2176" s="102"/>
      <c r="D2176" s="102"/>
    </row>
    <row r="2177" spans="1:4" ht="12.75">
      <c r="A2177" s="102"/>
      <c r="B2177" s="102"/>
      <c r="C2177" s="102"/>
      <c r="D2177" s="102"/>
    </row>
    <row r="2178" spans="1:4" ht="12.75">
      <c r="A2178" s="102"/>
      <c r="B2178" s="102"/>
      <c r="C2178" s="102"/>
      <c r="D2178" s="102"/>
    </row>
    <row r="2179" spans="1:4" ht="12.75">
      <c r="A2179" s="102"/>
      <c r="B2179" s="102"/>
      <c r="C2179" s="102"/>
      <c r="D2179" s="102"/>
    </row>
    <row r="2180" spans="1:4" ht="12.75">
      <c r="A2180" s="102"/>
      <c r="B2180" s="102"/>
      <c r="C2180" s="102"/>
      <c r="D2180" s="102"/>
    </row>
    <row r="2181" spans="1:4" ht="12.75">
      <c r="A2181" s="102"/>
      <c r="B2181" s="102"/>
      <c r="C2181" s="102"/>
      <c r="D2181" s="102"/>
    </row>
    <row r="2182" spans="1:4" ht="12.75">
      <c r="A2182" s="102"/>
      <c r="B2182" s="102"/>
      <c r="C2182" s="102"/>
      <c r="D2182" s="102"/>
    </row>
    <row r="2183" spans="1:4" ht="12.75">
      <c r="A2183" s="102"/>
      <c r="B2183" s="102"/>
      <c r="C2183" s="102"/>
      <c r="D2183" s="102"/>
    </row>
    <row r="2184" spans="1:4" ht="12.75">
      <c r="A2184" s="102"/>
      <c r="B2184" s="102"/>
      <c r="C2184" s="102"/>
      <c r="D2184" s="102"/>
    </row>
    <row r="2185" spans="1:4" ht="12.75">
      <c r="A2185" s="102"/>
      <c r="B2185" s="102"/>
      <c r="C2185" s="102"/>
      <c r="D2185" s="102"/>
    </row>
    <row r="2186" spans="1:4" ht="12.75">
      <c r="A2186" s="102"/>
      <c r="B2186" s="102"/>
      <c r="C2186" s="102"/>
      <c r="D2186" s="102"/>
    </row>
    <row r="2187" spans="1:4" ht="12.75">
      <c r="A2187" s="102"/>
      <c r="B2187" s="102"/>
      <c r="C2187" s="102"/>
      <c r="D2187" s="102"/>
    </row>
    <row r="2188" spans="1:4" ht="12.75">
      <c r="A2188" s="102"/>
      <c r="B2188" s="102"/>
      <c r="C2188" s="102"/>
      <c r="D2188" s="102"/>
    </row>
    <row r="2189" spans="1:4" ht="12.75">
      <c r="A2189" s="102"/>
      <c r="B2189" s="102"/>
      <c r="C2189" s="102"/>
      <c r="D2189" s="102"/>
    </row>
    <row r="2190" spans="1:4" ht="12.75">
      <c r="A2190" s="102"/>
      <c r="B2190" s="102"/>
      <c r="C2190" s="102"/>
      <c r="D2190" s="102"/>
    </row>
    <row r="2191" spans="1:4" ht="12.75">
      <c r="A2191" s="102"/>
      <c r="B2191" s="102"/>
      <c r="C2191" s="102"/>
      <c r="D2191" s="102"/>
    </row>
    <row r="2192" spans="1:4" ht="12.75">
      <c r="A2192" s="102"/>
      <c r="B2192" s="102"/>
      <c r="C2192" s="102"/>
      <c r="D2192" s="102"/>
    </row>
    <row r="2193" spans="1:4" ht="12.75">
      <c r="A2193" s="102"/>
      <c r="B2193" s="102"/>
      <c r="C2193" s="102"/>
      <c r="D2193" s="102"/>
    </row>
    <row r="2194" spans="1:4" ht="12.75">
      <c r="A2194" s="102"/>
      <c r="B2194" s="102"/>
      <c r="C2194" s="102"/>
      <c r="D2194" s="102"/>
    </row>
    <row r="2195" spans="1:4" ht="12.75">
      <c r="A2195" s="102"/>
      <c r="B2195" s="102"/>
      <c r="C2195" s="102"/>
      <c r="D2195" s="102"/>
    </row>
    <row r="2196" spans="1:4" ht="12.75">
      <c r="A2196" s="102"/>
      <c r="B2196" s="102"/>
      <c r="C2196" s="102"/>
      <c r="D2196" s="102"/>
    </row>
    <row r="2197" spans="1:4" ht="12.75">
      <c r="A2197" s="102"/>
      <c r="B2197" s="102"/>
      <c r="C2197" s="102"/>
      <c r="D2197" s="102"/>
    </row>
    <row r="2198" spans="1:4" ht="12.75">
      <c r="A2198" s="102"/>
      <c r="B2198" s="102"/>
      <c r="C2198" s="102"/>
      <c r="D2198" s="102"/>
    </row>
    <row r="2199" spans="1:4" ht="12.75">
      <c r="A2199" s="102"/>
      <c r="B2199" s="102"/>
      <c r="C2199" s="102"/>
      <c r="D2199" s="102"/>
    </row>
    <row r="2200" spans="1:4" ht="12.75">
      <c r="A2200" s="102"/>
      <c r="B2200" s="102"/>
      <c r="C2200" s="102"/>
      <c r="D2200" s="102"/>
    </row>
    <row r="2201" spans="1:4" ht="12.75">
      <c r="A2201" s="102"/>
      <c r="B2201" s="102"/>
      <c r="C2201" s="102"/>
      <c r="D2201" s="102"/>
    </row>
    <row r="2202" spans="1:4" ht="12.75">
      <c r="A2202" s="102"/>
      <c r="B2202" s="102"/>
      <c r="C2202" s="102"/>
      <c r="D2202" s="102"/>
    </row>
    <row r="2203" spans="1:4" ht="12.75">
      <c r="A2203" s="102"/>
      <c r="B2203" s="102"/>
      <c r="C2203" s="102"/>
      <c r="D2203" s="102"/>
    </row>
    <row r="2204" spans="1:4" ht="12.75">
      <c r="A2204" s="102"/>
      <c r="B2204" s="102"/>
      <c r="C2204" s="102"/>
      <c r="D2204" s="102"/>
    </row>
    <row r="2205" spans="1:4" ht="12.75">
      <c r="A2205" s="102"/>
      <c r="B2205" s="102"/>
      <c r="C2205" s="102"/>
      <c r="D2205" s="102"/>
    </row>
    <row r="2206" spans="1:4" ht="12.75">
      <c r="A2206" s="102"/>
      <c r="B2206" s="102"/>
      <c r="C2206" s="102"/>
      <c r="D2206" s="102"/>
    </row>
    <row r="2207" spans="1:4" ht="12.75">
      <c r="A2207" s="102"/>
      <c r="B2207" s="102"/>
      <c r="C2207" s="102"/>
      <c r="D2207" s="102"/>
    </row>
    <row r="2208" spans="1:4" ht="12.75">
      <c r="A2208" s="102"/>
      <c r="B2208" s="102"/>
      <c r="C2208" s="102"/>
      <c r="D2208" s="102"/>
    </row>
    <row r="2209" spans="1:4" ht="12.75">
      <c r="A2209" s="102"/>
      <c r="B2209" s="102"/>
      <c r="C2209" s="102"/>
      <c r="D2209" s="102"/>
    </row>
    <row r="2210" spans="1:4" ht="12.75">
      <c r="A2210" s="102"/>
      <c r="B2210" s="102"/>
      <c r="C2210" s="102"/>
      <c r="D2210" s="102"/>
    </row>
    <row r="2211" spans="1:4" ht="12.75">
      <c r="A2211" s="102"/>
      <c r="B2211" s="102"/>
      <c r="C2211" s="102"/>
      <c r="D2211" s="102"/>
    </row>
    <row r="2212" spans="1:4" ht="12.75">
      <c r="A2212" s="102"/>
      <c r="B2212" s="102"/>
      <c r="C2212" s="102"/>
      <c r="D2212" s="102"/>
    </row>
    <row r="2213" spans="1:4" ht="12.75">
      <c r="A2213" s="102"/>
      <c r="B2213" s="102"/>
      <c r="C2213" s="102"/>
      <c r="D2213" s="102"/>
    </row>
    <row r="2214" spans="1:4" ht="12.75">
      <c r="A2214" s="102"/>
      <c r="B2214" s="102"/>
      <c r="C2214" s="102"/>
      <c r="D2214" s="102"/>
    </row>
    <row r="2215" spans="1:4" ht="12.75">
      <c r="A2215" s="102"/>
      <c r="B2215" s="102"/>
      <c r="C2215" s="102"/>
      <c r="D2215" s="102"/>
    </row>
    <row r="2216" spans="1:4" ht="12.75">
      <c r="A2216" s="102"/>
      <c r="B2216" s="102"/>
      <c r="C2216" s="102"/>
      <c r="D2216" s="102"/>
    </row>
    <row r="2217" spans="1:4" ht="12.75">
      <c r="A2217" s="102"/>
      <c r="B2217" s="102"/>
      <c r="C2217" s="102"/>
      <c r="D2217" s="102"/>
    </row>
    <row r="2218" spans="1:4" ht="12.75">
      <c r="A2218" s="102"/>
      <c r="B2218" s="102"/>
      <c r="C2218" s="102"/>
      <c r="D2218" s="102"/>
    </row>
    <row r="2219" spans="1:4" ht="12.75">
      <c r="A2219" s="102"/>
      <c r="B2219" s="102"/>
      <c r="C2219" s="102"/>
      <c r="D2219" s="102"/>
    </row>
    <row r="2220" spans="1:4" ht="12.75">
      <c r="A2220" s="102"/>
      <c r="B2220" s="102"/>
      <c r="C2220" s="102"/>
      <c r="D2220" s="102"/>
    </row>
    <row r="2221" spans="1:4" ht="12.75">
      <c r="A2221" s="102"/>
      <c r="B2221" s="102"/>
      <c r="C2221" s="102"/>
      <c r="D2221" s="102"/>
    </row>
    <row r="2222" spans="1:4" ht="12.75">
      <c r="A2222" s="102"/>
      <c r="B2222" s="102"/>
      <c r="C2222" s="102"/>
      <c r="D2222" s="102"/>
    </row>
    <row r="2223" spans="1:4" ht="12.75">
      <c r="A2223" s="102"/>
      <c r="B2223" s="102"/>
      <c r="C2223" s="102"/>
      <c r="D2223" s="102"/>
    </row>
    <row r="2224" spans="1:4" ht="12.75">
      <c r="A2224" s="102"/>
      <c r="B2224" s="102"/>
      <c r="C2224" s="102"/>
      <c r="D2224" s="102"/>
    </row>
    <row r="2225" spans="1:4" ht="12.75">
      <c r="A2225" s="102"/>
      <c r="B2225" s="102"/>
      <c r="C2225" s="102"/>
      <c r="D2225" s="102"/>
    </row>
    <row r="2226" spans="1:4" ht="12.75">
      <c r="A2226" s="102"/>
      <c r="B2226" s="102"/>
      <c r="C2226" s="102"/>
      <c r="D2226" s="102"/>
    </row>
    <row r="2227" spans="1:4" ht="12.75">
      <c r="A2227" s="102"/>
      <c r="B2227" s="102"/>
      <c r="C2227" s="102"/>
      <c r="D2227" s="102"/>
    </row>
    <row r="2228" spans="1:4" ht="12.75">
      <c r="A2228" s="102"/>
      <c r="B2228" s="102"/>
      <c r="C2228" s="102"/>
      <c r="D2228" s="102"/>
    </row>
    <row r="2229" spans="1:4" ht="12.75">
      <c r="A2229" s="102"/>
      <c r="B2229" s="102"/>
      <c r="C2229" s="102"/>
      <c r="D2229" s="102"/>
    </row>
    <row r="2230" spans="1:4" ht="12.75">
      <c r="A2230" s="102"/>
      <c r="B2230" s="102"/>
      <c r="C2230" s="102"/>
      <c r="D2230" s="102"/>
    </row>
    <row r="2231" spans="1:4" ht="12.75">
      <c r="A2231" s="102"/>
      <c r="B2231" s="102"/>
      <c r="C2231" s="102"/>
      <c r="D2231" s="102"/>
    </row>
    <row r="2232" spans="1:4" ht="12.75">
      <c r="A2232" s="102"/>
      <c r="B2232" s="102"/>
      <c r="C2232" s="102"/>
      <c r="D2232" s="102"/>
    </row>
    <row r="2233" spans="1:4" ht="12.75">
      <c r="A2233" s="102"/>
      <c r="B2233" s="102"/>
      <c r="C2233" s="102"/>
      <c r="D2233" s="102"/>
    </row>
    <row r="2234" spans="1:4" ht="12.75">
      <c r="A2234" s="102"/>
      <c r="B2234" s="102"/>
      <c r="C2234" s="102"/>
      <c r="D2234" s="102"/>
    </row>
    <row r="2235" spans="1:4" ht="12.75">
      <c r="A2235" s="102"/>
      <c r="B2235" s="102"/>
      <c r="C2235" s="102"/>
      <c r="D2235" s="102"/>
    </row>
    <row r="2236" spans="1:4" ht="12.75">
      <c r="A2236" s="102"/>
      <c r="B2236" s="102"/>
      <c r="C2236" s="102"/>
      <c r="D2236" s="102"/>
    </row>
    <row r="2237" spans="1:4" ht="12.75">
      <c r="A2237" s="102"/>
      <c r="B2237" s="102"/>
      <c r="C2237" s="102"/>
      <c r="D2237" s="102"/>
    </row>
    <row r="2238" spans="1:4" ht="12.75">
      <c r="A2238" s="102"/>
      <c r="B2238" s="102"/>
      <c r="C2238" s="102"/>
      <c r="D2238" s="102"/>
    </row>
    <row r="2239" spans="1:4" ht="12.75">
      <c r="A2239" s="102"/>
      <c r="B2239" s="102"/>
      <c r="C2239" s="102"/>
      <c r="D2239" s="102"/>
    </row>
    <row r="2240" spans="1:4" ht="12.75">
      <c r="A2240" s="102"/>
      <c r="B2240" s="102"/>
      <c r="C2240" s="102"/>
      <c r="D2240" s="102"/>
    </row>
    <row r="2241" spans="1:4" ht="12.75">
      <c r="A2241" s="102"/>
      <c r="B2241" s="102"/>
      <c r="C2241" s="102"/>
      <c r="D2241" s="102"/>
    </row>
    <row r="2242" spans="1:4" ht="12.75">
      <c r="A2242" s="102"/>
      <c r="B2242" s="102"/>
      <c r="C2242" s="102"/>
      <c r="D2242" s="102"/>
    </row>
    <row r="2243" spans="1:4" ht="12.75">
      <c r="A2243" s="102"/>
      <c r="B2243" s="102"/>
      <c r="C2243" s="102"/>
      <c r="D2243" s="102"/>
    </row>
    <row r="2244" spans="1:4" ht="12.75">
      <c r="A2244" s="102"/>
      <c r="B2244" s="102"/>
      <c r="C2244" s="102"/>
      <c r="D2244" s="102"/>
    </row>
    <row r="2245" spans="1:4" ht="12.75">
      <c r="A2245" s="102"/>
      <c r="B2245" s="102"/>
      <c r="C2245" s="102"/>
      <c r="D2245" s="102"/>
    </row>
    <row r="2246" spans="1:4" ht="12.75">
      <c r="A2246" s="102"/>
      <c r="B2246" s="102"/>
      <c r="C2246" s="102"/>
      <c r="D2246" s="102"/>
    </row>
    <row r="2247" spans="1:4" ht="12.75">
      <c r="A2247" s="102"/>
      <c r="B2247" s="102"/>
      <c r="C2247" s="102"/>
      <c r="D2247" s="102"/>
    </row>
    <row r="2248" spans="1:4" ht="12.75">
      <c r="A2248" s="102"/>
      <c r="B2248" s="102"/>
      <c r="C2248" s="102"/>
      <c r="D2248" s="102"/>
    </row>
    <row r="2249" spans="1:4" ht="12.75">
      <c r="A2249" s="102"/>
      <c r="B2249" s="102"/>
      <c r="C2249" s="102"/>
      <c r="D2249" s="102"/>
    </row>
    <row r="2250" spans="1:4" ht="12.75">
      <c r="A2250" s="102"/>
      <c r="B2250" s="102"/>
      <c r="C2250" s="102"/>
      <c r="D2250" s="102"/>
    </row>
    <row r="2251" spans="1:4" ht="12.75">
      <c r="A2251" s="102"/>
      <c r="B2251" s="102"/>
      <c r="C2251" s="102"/>
      <c r="D2251" s="102"/>
    </row>
    <row r="2252" spans="1:4" ht="12.75">
      <c r="A2252" s="102"/>
      <c r="B2252" s="102"/>
      <c r="C2252" s="102"/>
      <c r="D2252" s="102"/>
    </row>
    <row r="2253" spans="1:4" ht="12.75">
      <c r="A2253" s="102"/>
      <c r="B2253" s="102"/>
      <c r="C2253" s="102"/>
      <c r="D2253" s="102"/>
    </row>
    <row r="2254" spans="1:4" ht="12.75">
      <c r="A2254" s="102"/>
      <c r="B2254" s="102"/>
      <c r="C2254" s="102"/>
      <c r="D2254" s="102"/>
    </row>
    <row r="2255" spans="1:4" ht="12.75">
      <c r="A2255" s="102"/>
      <c r="B2255" s="102"/>
      <c r="C2255" s="102"/>
      <c r="D2255" s="102"/>
    </row>
    <row r="2256" spans="1:4" ht="12.75">
      <c r="A2256" s="102"/>
      <c r="B2256" s="102"/>
      <c r="C2256" s="102"/>
      <c r="D2256" s="102"/>
    </row>
    <row r="2257" spans="1:4" ht="12.75">
      <c r="A2257" s="102"/>
      <c r="B2257" s="102"/>
      <c r="C2257" s="102"/>
      <c r="D2257" s="102"/>
    </row>
    <row r="2258" spans="1:4" ht="12.75">
      <c r="A2258" s="102"/>
      <c r="B2258" s="102"/>
      <c r="C2258" s="102"/>
      <c r="D2258" s="102"/>
    </row>
    <row r="2259" spans="1:4" ht="12.75">
      <c r="A2259" s="102"/>
      <c r="B2259" s="102"/>
      <c r="C2259" s="102"/>
      <c r="D2259" s="102"/>
    </row>
    <row r="2260" spans="1:4" ht="12.75">
      <c r="A2260" s="102"/>
      <c r="B2260" s="102"/>
      <c r="C2260" s="102"/>
      <c r="D2260" s="102"/>
    </row>
    <row r="2261" spans="1:4" ht="12.75">
      <c r="A2261" s="102"/>
      <c r="B2261" s="102"/>
      <c r="C2261" s="102"/>
      <c r="D2261" s="102"/>
    </row>
    <row r="2262" spans="1:4" ht="12.75">
      <c r="A2262" s="102"/>
      <c r="B2262" s="102"/>
      <c r="C2262" s="102"/>
      <c r="D2262" s="102"/>
    </row>
    <row r="2263" spans="1:4" ht="12.75">
      <c r="A2263" s="102"/>
      <c r="B2263" s="102"/>
      <c r="C2263" s="102"/>
      <c r="D2263" s="102"/>
    </row>
    <row r="2264" spans="1:4" ht="12.75">
      <c r="A2264" s="102"/>
      <c r="B2264" s="102"/>
      <c r="C2264" s="102"/>
      <c r="D2264" s="102"/>
    </row>
    <row r="2265" spans="1:4" ht="12.75">
      <c r="A2265" s="102"/>
      <c r="B2265" s="102"/>
      <c r="C2265" s="102"/>
      <c r="D2265" s="102"/>
    </row>
    <row r="2266" spans="1:4" ht="12.75">
      <c r="A2266" s="102"/>
      <c r="B2266" s="102"/>
      <c r="C2266" s="102"/>
      <c r="D2266" s="102"/>
    </row>
    <row r="2267" spans="1:4" ht="12.75">
      <c r="A2267" s="102"/>
      <c r="B2267" s="102"/>
      <c r="C2267" s="102"/>
      <c r="D2267" s="102"/>
    </row>
    <row r="2268" spans="1:4" ht="12.75">
      <c r="A2268" s="102"/>
      <c r="B2268" s="102"/>
      <c r="C2268" s="102"/>
      <c r="D2268" s="102"/>
    </row>
    <row r="2269" spans="1:4" ht="12.75">
      <c r="A2269" s="102"/>
      <c r="B2269" s="102"/>
      <c r="C2269" s="102"/>
      <c r="D2269" s="102"/>
    </row>
    <row r="2270" spans="1:4" ht="12.75">
      <c r="A2270" s="102"/>
      <c r="B2270" s="102"/>
      <c r="C2270" s="102"/>
      <c r="D2270" s="102"/>
    </row>
    <row r="2271" spans="1:4" ht="12.75">
      <c r="A2271" s="102"/>
      <c r="B2271" s="102"/>
      <c r="C2271" s="102"/>
      <c r="D2271" s="102"/>
    </row>
    <row r="2272" spans="1:4" ht="12.75">
      <c r="A2272" s="102"/>
      <c r="B2272" s="102"/>
      <c r="C2272" s="102"/>
      <c r="D2272" s="102"/>
    </row>
    <row r="2273" spans="1:4" ht="12.75">
      <c r="A2273" s="102"/>
      <c r="B2273" s="102"/>
      <c r="C2273" s="102"/>
      <c r="D2273" s="102"/>
    </row>
    <row r="2274" spans="1:4" ht="12.75">
      <c r="A2274" s="102"/>
      <c r="B2274" s="102"/>
      <c r="C2274" s="102"/>
      <c r="D2274" s="102"/>
    </row>
    <row r="2275" spans="1:4" ht="12.75">
      <c r="A2275" s="102"/>
      <c r="B2275" s="102"/>
      <c r="C2275" s="102"/>
      <c r="D2275" s="102"/>
    </row>
    <row r="2276" spans="1:4" ht="12.75">
      <c r="A2276" s="102"/>
      <c r="B2276" s="102"/>
      <c r="C2276" s="102"/>
      <c r="D2276" s="102"/>
    </row>
    <row r="2277" spans="1:4" ht="12.75">
      <c r="A2277" s="102"/>
      <c r="B2277" s="102"/>
      <c r="C2277" s="102"/>
      <c r="D2277" s="102"/>
    </row>
    <row r="2278" spans="1:4" ht="12.75">
      <c r="A2278" s="102"/>
      <c r="B2278" s="102"/>
      <c r="C2278" s="102"/>
      <c r="D2278" s="102"/>
    </row>
    <row r="2279" spans="1:4" ht="12.75">
      <c r="A2279" s="102"/>
      <c r="B2279" s="102"/>
      <c r="C2279" s="102"/>
      <c r="D2279" s="102"/>
    </row>
    <row r="2280" spans="1:4" ht="12.75">
      <c r="A2280" s="102"/>
      <c r="B2280" s="102"/>
      <c r="C2280" s="102"/>
      <c r="D2280" s="102"/>
    </row>
    <row r="2281" spans="1:4" ht="12.75">
      <c r="A2281" s="102"/>
      <c r="B2281" s="102"/>
      <c r="C2281" s="102"/>
      <c r="D2281" s="102"/>
    </row>
    <row r="2282" spans="1:4" ht="12.75">
      <c r="A2282" s="102"/>
      <c r="B2282" s="102"/>
      <c r="C2282" s="102"/>
      <c r="D2282" s="102"/>
    </row>
    <row r="2283" spans="1:4" ht="12.75">
      <c r="A2283" s="102"/>
      <c r="B2283" s="102"/>
      <c r="C2283" s="102"/>
      <c r="D2283" s="102"/>
    </row>
    <row r="2284" spans="1:4" ht="12.75">
      <c r="A2284" s="102"/>
      <c r="B2284" s="102"/>
      <c r="C2284" s="102"/>
      <c r="D2284" s="102"/>
    </row>
    <row r="2285" spans="1:4" ht="12.75">
      <c r="A2285" s="102"/>
      <c r="B2285" s="102"/>
      <c r="C2285" s="102"/>
      <c r="D2285" s="102"/>
    </row>
    <row r="2286" spans="1:4" ht="12.75">
      <c r="A2286" s="102"/>
      <c r="B2286" s="102"/>
      <c r="C2286" s="102"/>
      <c r="D2286" s="102"/>
    </row>
    <row r="2287" spans="1:4" ht="12.75">
      <c r="A2287" s="102"/>
      <c r="B2287" s="102"/>
      <c r="C2287" s="102"/>
      <c r="D2287" s="102"/>
    </row>
    <row r="2288" spans="1:4" ht="12.75">
      <c r="A2288" s="102"/>
      <c r="B2288" s="102"/>
      <c r="C2288" s="102"/>
      <c r="D2288" s="102"/>
    </row>
    <row r="2289" spans="1:4" ht="12.75">
      <c r="A2289" s="102"/>
      <c r="B2289" s="102"/>
      <c r="C2289" s="102"/>
      <c r="D2289" s="102"/>
    </row>
    <row r="2290" spans="1:4" ht="12.75">
      <c r="A2290" s="102"/>
      <c r="B2290" s="102"/>
      <c r="C2290" s="102"/>
      <c r="D2290" s="102"/>
    </row>
    <row r="2291" spans="1:4" ht="12.75">
      <c r="A2291" s="102"/>
      <c r="B2291" s="102"/>
      <c r="C2291" s="102"/>
      <c r="D2291" s="102"/>
    </row>
    <row r="2292" spans="1:4" ht="12.75">
      <c r="A2292" s="102"/>
      <c r="B2292" s="102"/>
      <c r="C2292" s="102"/>
      <c r="D2292" s="102"/>
    </row>
    <row r="2293" spans="1:4" ht="12.75">
      <c r="A2293" s="102"/>
      <c r="B2293" s="102"/>
      <c r="C2293" s="102"/>
      <c r="D2293" s="102"/>
    </row>
    <row r="2294" spans="1:4" ht="12.75">
      <c r="A2294" s="102"/>
      <c r="B2294" s="102"/>
      <c r="C2294" s="102"/>
      <c r="D2294" s="102"/>
    </row>
    <row r="2295" spans="1:4" ht="12.75">
      <c r="A2295" s="102"/>
      <c r="B2295" s="102"/>
      <c r="C2295" s="102"/>
      <c r="D2295" s="102"/>
    </row>
    <row r="2296" spans="1:4" ht="12.75">
      <c r="A2296" s="102"/>
      <c r="B2296" s="102"/>
      <c r="C2296" s="102"/>
      <c r="D2296" s="102"/>
    </row>
    <row r="2297" spans="1:4" ht="12.75">
      <c r="A2297" s="102"/>
      <c r="B2297" s="102"/>
      <c r="C2297" s="102"/>
      <c r="D2297" s="102"/>
    </row>
    <row r="2298" spans="1:4" ht="12.75">
      <c r="A2298" s="102"/>
      <c r="B2298" s="102"/>
      <c r="C2298" s="102"/>
      <c r="D2298" s="102"/>
    </row>
    <row r="2299" spans="1:4" ht="12.75">
      <c r="A2299" s="102"/>
      <c r="B2299" s="102"/>
      <c r="C2299" s="102"/>
      <c r="D2299" s="102"/>
    </row>
    <row r="2300" spans="1:4" ht="12.75">
      <c r="A2300" s="102"/>
      <c r="B2300" s="102"/>
      <c r="C2300" s="102"/>
      <c r="D2300" s="102"/>
    </row>
    <row r="2301" spans="1:4" ht="12.75">
      <c r="A2301" s="102"/>
      <c r="B2301" s="102"/>
      <c r="C2301" s="102"/>
      <c r="D2301" s="102"/>
    </row>
    <row r="2302" spans="1:4" ht="12.75">
      <c r="A2302" s="102"/>
      <c r="B2302" s="102"/>
      <c r="C2302" s="102"/>
      <c r="D2302" s="102"/>
    </row>
    <row r="2303" spans="1:4" ht="12.75">
      <c r="A2303" s="102"/>
      <c r="B2303" s="102"/>
      <c r="C2303" s="102"/>
      <c r="D2303" s="102"/>
    </row>
    <row r="2304" spans="1:4" ht="12.75">
      <c r="A2304" s="102"/>
      <c r="B2304" s="102"/>
      <c r="C2304" s="102"/>
      <c r="D2304" s="102"/>
    </row>
    <row r="2305" spans="1:4" ht="12.75">
      <c r="A2305" s="102"/>
      <c r="B2305" s="102"/>
      <c r="C2305" s="102"/>
      <c r="D2305" s="102"/>
    </row>
    <row r="2306" spans="1:4" ht="12.75">
      <c r="A2306" s="102"/>
      <c r="B2306" s="102"/>
      <c r="C2306" s="102"/>
      <c r="D2306" s="102"/>
    </row>
    <row r="2307" spans="1:4" ht="12.75">
      <c r="A2307" s="102"/>
      <c r="B2307" s="102"/>
      <c r="C2307" s="102"/>
      <c r="D2307" s="102"/>
    </row>
    <row r="2308" spans="1:4" ht="12.75">
      <c r="A2308" s="102"/>
      <c r="B2308" s="102"/>
      <c r="C2308" s="102"/>
      <c r="D2308" s="102"/>
    </row>
    <row r="2309" spans="1:4" ht="12.75">
      <c r="A2309" s="102"/>
      <c r="B2309" s="102"/>
      <c r="C2309" s="102"/>
      <c r="D2309" s="102"/>
    </row>
    <row r="2310" spans="1:4" ht="12.75">
      <c r="A2310" s="102"/>
      <c r="B2310" s="102"/>
      <c r="C2310" s="102"/>
      <c r="D2310" s="102"/>
    </row>
    <row r="2311" spans="1:4" ht="12.75">
      <c r="A2311" s="102"/>
      <c r="B2311" s="102"/>
      <c r="C2311" s="102"/>
      <c r="D2311" s="102"/>
    </row>
    <row r="2312" spans="1:4" ht="12.75">
      <c r="A2312" s="102"/>
      <c r="B2312" s="102"/>
      <c r="C2312" s="102"/>
      <c r="D2312" s="102"/>
    </row>
    <row r="2313" spans="1:4" ht="12.75">
      <c r="A2313" s="102"/>
      <c r="B2313" s="102"/>
      <c r="C2313" s="102"/>
      <c r="D2313" s="102"/>
    </row>
    <row r="2314" spans="1:4" ht="12.75">
      <c r="A2314" s="102"/>
      <c r="B2314" s="102"/>
      <c r="C2314" s="102"/>
      <c r="D2314" s="102"/>
    </row>
    <row r="2315" spans="1:4" ht="12.75">
      <c r="A2315" s="102"/>
      <c r="B2315" s="102"/>
      <c r="C2315" s="102"/>
      <c r="D2315" s="102"/>
    </row>
    <row r="2316" spans="1:4" ht="12.75">
      <c r="A2316" s="102"/>
      <c r="B2316" s="102"/>
      <c r="C2316" s="102"/>
      <c r="D2316" s="102"/>
    </row>
    <row r="2317" spans="1:4" ht="12.75">
      <c r="A2317" s="102"/>
      <c r="B2317" s="102"/>
      <c r="C2317" s="102"/>
      <c r="D2317" s="102"/>
    </row>
    <row r="2318" spans="1:4" ht="12.75">
      <c r="A2318" s="102"/>
      <c r="B2318" s="102"/>
      <c r="C2318" s="102"/>
      <c r="D2318" s="102"/>
    </row>
    <row r="2319" spans="1:4" ht="12.75">
      <c r="A2319" s="102"/>
      <c r="B2319" s="102"/>
      <c r="C2319" s="102"/>
      <c r="D2319" s="102"/>
    </row>
    <row r="2320" spans="1:4" ht="12.75">
      <c r="A2320" s="102"/>
      <c r="B2320" s="102"/>
      <c r="C2320" s="102"/>
      <c r="D2320" s="102"/>
    </row>
    <row r="2321" spans="1:4" ht="12.75">
      <c r="A2321" s="102"/>
      <c r="B2321" s="102"/>
      <c r="C2321" s="102"/>
      <c r="D2321" s="102"/>
    </row>
    <row r="2322" spans="1:4" ht="12.75">
      <c r="A2322" s="102"/>
      <c r="B2322" s="102"/>
      <c r="C2322" s="102"/>
      <c r="D2322" s="102"/>
    </row>
    <row r="2323" spans="1:4" ht="12.75">
      <c r="A2323" s="102"/>
      <c r="B2323" s="102"/>
      <c r="C2323" s="102"/>
      <c r="D2323" s="102"/>
    </row>
    <row r="2324" spans="1:4" ht="12.75">
      <c r="A2324" s="102"/>
      <c r="B2324" s="102"/>
      <c r="C2324" s="102"/>
      <c r="D2324" s="102"/>
    </row>
    <row r="2325" spans="1:4" ht="12.75">
      <c r="A2325" s="102"/>
      <c r="B2325" s="102"/>
      <c r="C2325" s="102"/>
      <c r="D2325" s="102"/>
    </row>
    <row r="2326" spans="1:4" ht="12.75">
      <c r="A2326" s="102"/>
      <c r="B2326" s="102"/>
      <c r="C2326" s="102"/>
      <c r="D2326" s="102"/>
    </row>
    <row r="2327" spans="1:4" ht="12.75">
      <c r="A2327" s="102"/>
      <c r="B2327" s="102"/>
      <c r="C2327" s="102"/>
      <c r="D2327" s="102"/>
    </row>
    <row r="2328" spans="1:4" ht="12.75">
      <c r="A2328" s="102"/>
      <c r="B2328" s="102"/>
      <c r="C2328" s="102"/>
      <c r="D2328" s="102"/>
    </row>
    <row r="2329" spans="1:4" ht="12.75">
      <c r="A2329" s="102"/>
      <c r="B2329" s="102"/>
      <c r="C2329" s="102"/>
      <c r="D2329" s="102"/>
    </row>
    <row r="2330" spans="1:4" ht="12.75">
      <c r="A2330" s="102"/>
      <c r="B2330" s="102"/>
      <c r="C2330" s="102"/>
      <c r="D2330" s="102"/>
    </row>
    <row r="2331" spans="1:4" ht="12.75">
      <c r="A2331" s="102"/>
      <c r="B2331" s="102"/>
      <c r="C2331" s="102"/>
      <c r="D2331" s="102"/>
    </row>
    <row r="2332" spans="1:4" ht="12.75">
      <c r="A2332" s="102"/>
      <c r="B2332" s="102"/>
      <c r="C2332" s="102"/>
      <c r="D2332" s="102"/>
    </row>
    <row r="2333" spans="1:4" ht="12.75">
      <c r="A2333" s="102"/>
      <c r="B2333" s="102"/>
      <c r="C2333" s="102"/>
      <c r="D2333" s="102"/>
    </row>
    <row r="2334" spans="1:4" ht="12.75">
      <c r="A2334" s="102"/>
      <c r="B2334" s="102"/>
      <c r="C2334" s="102"/>
      <c r="D2334" s="102"/>
    </row>
    <row r="2335" spans="1:4" ht="12.75">
      <c r="A2335" s="102"/>
      <c r="B2335" s="102"/>
      <c r="C2335" s="102"/>
      <c r="D2335" s="102"/>
    </row>
    <row r="2336" spans="1:4" ht="12.75">
      <c r="A2336" s="102"/>
      <c r="B2336" s="102"/>
      <c r="C2336" s="102"/>
      <c r="D2336" s="102"/>
    </row>
    <row r="2337" spans="1:4" ht="12.75">
      <c r="A2337" s="102"/>
      <c r="B2337" s="102"/>
      <c r="C2337" s="102"/>
      <c r="D2337" s="102"/>
    </row>
    <row r="2338" spans="1:4" ht="12.75">
      <c r="A2338" s="102"/>
      <c r="B2338" s="102"/>
      <c r="C2338" s="102"/>
      <c r="D2338" s="102"/>
    </row>
    <row r="2339" spans="1:4" ht="12.75">
      <c r="A2339" s="102"/>
      <c r="B2339" s="102"/>
      <c r="C2339" s="102"/>
      <c r="D2339" s="102"/>
    </row>
    <row r="2340" spans="1:4" ht="12.75">
      <c r="A2340" s="102"/>
      <c r="B2340" s="102"/>
      <c r="C2340" s="102"/>
      <c r="D2340" s="102"/>
    </row>
    <row r="2341" spans="1:4" ht="12.75">
      <c r="A2341" s="102"/>
      <c r="B2341" s="102"/>
      <c r="C2341" s="102"/>
      <c r="D2341" s="102"/>
    </row>
    <row r="2342" spans="1:4" ht="12.75">
      <c r="A2342" s="102"/>
      <c r="B2342" s="102"/>
      <c r="C2342" s="102"/>
      <c r="D2342" s="102"/>
    </row>
    <row r="2343" spans="1:4" ht="12.75">
      <c r="A2343" s="102"/>
      <c r="B2343" s="102"/>
      <c r="C2343" s="102"/>
      <c r="D2343" s="102"/>
    </row>
    <row r="2344" spans="1:4" ht="12.75">
      <c r="A2344" s="102"/>
      <c r="B2344" s="102"/>
      <c r="C2344" s="102"/>
      <c r="D2344" s="102"/>
    </row>
    <row r="2345" spans="1:4" ht="12.75">
      <c r="A2345" s="102"/>
      <c r="B2345" s="102"/>
      <c r="C2345" s="102"/>
      <c r="D2345" s="102"/>
    </row>
    <row r="2346" spans="1:4" ht="12.75">
      <c r="A2346" s="102"/>
      <c r="B2346" s="102"/>
      <c r="C2346" s="102"/>
      <c r="D2346" s="102"/>
    </row>
    <row r="2347" spans="1:4" ht="12.75">
      <c r="A2347" s="102"/>
      <c r="B2347" s="102"/>
      <c r="C2347" s="102"/>
      <c r="D2347" s="102"/>
    </row>
    <row r="2348" spans="1:4" ht="12.75">
      <c r="A2348" s="102"/>
      <c r="B2348" s="102"/>
      <c r="C2348" s="102"/>
      <c r="D2348" s="102"/>
    </row>
    <row r="2349" spans="1:4" ht="12.75">
      <c r="A2349" s="102"/>
      <c r="B2349" s="102"/>
      <c r="C2349" s="102"/>
      <c r="D2349" s="102"/>
    </row>
    <row r="2350" spans="1:4" ht="12.75">
      <c r="A2350" s="102"/>
      <c r="B2350" s="102"/>
      <c r="C2350" s="102"/>
      <c r="D2350" s="102"/>
    </row>
    <row r="2351" spans="1:4" ht="12.75">
      <c r="A2351" s="102"/>
      <c r="B2351" s="102"/>
      <c r="C2351" s="102"/>
      <c r="D2351" s="102"/>
    </row>
    <row r="2352" spans="1:4" ht="12.75">
      <c r="A2352" s="102"/>
      <c r="B2352" s="102"/>
      <c r="C2352" s="102"/>
      <c r="D2352" s="102"/>
    </row>
    <row r="2353" spans="1:4" ht="12.75">
      <c r="A2353" s="102"/>
      <c r="B2353" s="102"/>
      <c r="C2353" s="102"/>
      <c r="D2353" s="102"/>
    </row>
    <row r="2354" spans="1:4" ht="12.75">
      <c r="A2354" s="102"/>
      <c r="B2354" s="102"/>
      <c r="C2354" s="102"/>
      <c r="D2354" s="102"/>
    </row>
    <row r="2355" spans="1:4" ht="12.75">
      <c r="A2355" s="102"/>
      <c r="B2355" s="102"/>
      <c r="C2355" s="102"/>
      <c r="D2355" s="102"/>
    </row>
    <row r="2356" spans="1:4" ht="12.75">
      <c r="A2356" s="102"/>
      <c r="B2356" s="102"/>
      <c r="C2356" s="102"/>
      <c r="D2356" s="102"/>
    </row>
    <row r="2357" spans="1:4" ht="12.75">
      <c r="A2357" s="102"/>
      <c r="B2357" s="102"/>
      <c r="C2357" s="102"/>
      <c r="D2357" s="102"/>
    </row>
    <row r="2358" spans="1:4" ht="12.75">
      <c r="A2358" s="102"/>
      <c r="B2358" s="102"/>
      <c r="C2358" s="102"/>
      <c r="D2358" s="102"/>
    </row>
    <row r="2359" spans="1:4" ht="12.75">
      <c r="A2359" s="102"/>
      <c r="B2359" s="102"/>
      <c r="C2359" s="102"/>
      <c r="D2359" s="102"/>
    </row>
    <row r="2360" spans="1:4" ht="12.75">
      <c r="A2360" s="102"/>
      <c r="B2360" s="102"/>
      <c r="C2360" s="102"/>
      <c r="D2360" s="102"/>
    </row>
    <row r="2361" spans="1:4" ht="12.75">
      <c r="A2361" s="102"/>
      <c r="B2361" s="102"/>
      <c r="C2361" s="102"/>
      <c r="D2361" s="102"/>
    </row>
    <row r="2362" spans="1:4" ht="12.75">
      <c r="A2362" s="102"/>
      <c r="B2362" s="102"/>
      <c r="C2362" s="102"/>
      <c r="D2362" s="102"/>
    </row>
    <row r="2363" spans="1:4" ht="12.75">
      <c r="A2363" s="102"/>
      <c r="B2363" s="102"/>
      <c r="C2363" s="102"/>
      <c r="D2363" s="102"/>
    </row>
    <row r="2364" spans="1:4" ht="12.75">
      <c r="A2364" s="102"/>
      <c r="B2364" s="102"/>
      <c r="C2364" s="102"/>
      <c r="D2364" s="102"/>
    </row>
    <row r="2365" spans="1:4" ht="12.75">
      <c r="A2365" s="102"/>
      <c r="B2365" s="102"/>
      <c r="C2365" s="102"/>
      <c r="D2365" s="102"/>
    </row>
    <row r="2366" spans="1:4" ht="12.75">
      <c r="A2366" s="102"/>
      <c r="B2366" s="102"/>
      <c r="C2366" s="102"/>
      <c r="D2366" s="102"/>
    </row>
    <row r="2367" spans="1:4" ht="12.75">
      <c r="A2367" s="102"/>
      <c r="B2367" s="102"/>
      <c r="C2367" s="102"/>
      <c r="D2367" s="102"/>
    </row>
    <row r="2368" spans="1:4" ht="12.75">
      <c r="A2368" s="102"/>
      <c r="B2368" s="102"/>
      <c r="C2368" s="102"/>
      <c r="D2368" s="102"/>
    </row>
    <row r="2369" spans="1:4" ht="12.75">
      <c r="A2369" s="102"/>
      <c r="B2369" s="102"/>
      <c r="C2369" s="102"/>
      <c r="D2369" s="102"/>
    </row>
    <row r="2370" spans="1:4" ht="12.75">
      <c r="A2370" s="102"/>
      <c r="B2370" s="102"/>
      <c r="C2370" s="102"/>
      <c r="D2370" s="102"/>
    </row>
    <row r="2371" spans="1:4" ht="12.75">
      <c r="A2371" s="102"/>
      <c r="B2371" s="102"/>
      <c r="C2371" s="102"/>
      <c r="D2371" s="102"/>
    </row>
    <row r="2372" spans="1:4" ht="12.75">
      <c r="A2372" s="102"/>
      <c r="B2372" s="102"/>
      <c r="C2372" s="102"/>
      <c r="D2372" s="102"/>
    </row>
    <row r="2373" spans="1:4" ht="12.75">
      <c r="A2373" s="102"/>
      <c r="B2373" s="102"/>
      <c r="C2373" s="102"/>
      <c r="D2373" s="102"/>
    </row>
    <row r="2374" spans="1:4" ht="12.75">
      <c r="A2374" s="102"/>
      <c r="B2374" s="102"/>
      <c r="C2374" s="102"/>
      <c r="D2374" s="102"/>
    </row>
    <row r="2375" spans="1:4" ht="12.75">
      <c r="A2375" s="102"/>
      <c r="B2375" s="102"/>
      <c r="C2375" s="102"/>
      <c r="D2375" s="102"/>
    </row>
    <row r="2376" spans="1:4" ht="12.75">
      <c r="A2376" s="102"/>
      <c r="B2376" s="102"/>
      <c r="C2376" s="102"/>
      <c r="D2376" s="102"/>
    </row>
    <row r="2377" spans="1:4" ht="12.75">
      <c r="A2377" s="102"/>
      <c r="B2377" s="102"/>
      <c r="C2377" s="102"/>
      <c r="D2377" s="102"/>
    </row>
    <row r="2378" spans="1:4" ht="12.75">
      <c r="A2378" s="102"/>
      <c r="B2378" s="102"/>
      <c r="C2378" s="102"/>
      <c r="D2378" s="102"/>
    </row>
    <row r="2379" spans="1:4" ht="12.75">
      <c r="A2379" s="102"/>
      <c r="B2379" s="102"/>
      <c r="C2379" s="102"/>
      <c r="D2379" s="102"/>
    </row>
    <row r="2380" spans="1:4" ht="12.75">
      <c r="A2380" s="102"/>
      <c r="B2380" s="102"/>
      <c r="C2380" s="102"/>
      <c r="D2380" s="102"/>
    </row>
    <row r="2381" spans="1:4" ht="12.75">
      <c r="A2381" s="102"/>
      <c r="B2381" s="102"/>
      <c r="C2381" s="102"/>
      <c r="D2381" s="102"/>
    </row>
    <row r="2382" spans="1:4" ht="12.75">
      <c r="A2382" s="102"/>
      <c r="B2382" s="102"/>
      <c r="C2382" s="102"/>
      <c r="D2382" s="102"/>
    </row>
    <row r="2383" spans="1:4" ht="12.75">
      <c r="A2383" s="102"/>
      <c r="B2383" s="102"/>
      <c r="C2383" s="102"/>
      <c r="D2383" s="102"/>
    </row>
    <row r="2384" spans="1:4" ht="12.75">
      <c r="A2384" s="102"/>
      <c r="B2384" s="102"/>
      <c r="C2384" s="102"/>
      <c r="D2384" s="102"/>
    </row>
    <row r="2385" spans="1:4" ht="12.75">
      <c r="A2385" s="102"/>
      <c r="B2385" s="102"/>
      <c r="C2385" s="102"/>
      <c r="D2385" s="102"/>
    </row>
    <row r="2386" spans="1:4" ht="12.75">
      <c r="A2386" s="102"/>
      <c r="B2386" s="102"/>
      <c r="C2386" s="102"/>
      <c r="D2386" s="102"/>
    </row>
    <row r="2387" spans="1:4" ht="12.75">
      <c r="A2387" s="102"/>
      <c r="B2387" s="102"/>
      <c r="C2387" s="102"/>
      <c r="D2387" s="102"/>
    </row>
    <row r="2388" spans="1:4" ht="12.75">
      <c r="A2388" s="102"/>
      <c r="B2388" s="102"/>
      <c r="C2388" s="102"/>
      <c r="D2388" s="102"/>
    </row>
    <row r="2389" spans="1:4" ht="12.75">
      <c r="A2389" s="102"/>
      <c r="B2389" s="102"/>
      <c r="C2389" s="102"/>
      <c r="D2389" s="102"/>
    </row>
    <row r="2390" spans="1:4" ht="12.75">
      <c r="A2390" s="102"/>
      <c r="B2390" s="102"/>
      <c r="C2390" s="102"/>
      <c r="D2390" s="102"/>
    </row>
    <row r="2391" spans="1:4" ht="12.75">
      <c r="A2391" s="102"/>
      <c r="B2391" s="102"/>
      <c r="C2391" s="102"/>
      <c r="D2391" s="102"/>
    </row>
    <row r="2392" spans="1:4" ht="12.75">
      <c r="A2392" s="102"/>
      <c r="B2392" s="102"/>
      <c r="C2392" s="102"/>
      <c r="D2392" s="102"/>
    </row>
    <row r="2393" spans="1:4" ht="12.75">
      <c r="A2393" s="102"/>
      <c r="B2393" s="102"/>
      <c r="C2393" s="102"/>
      <c r="D2393" s="102"/>
    </row>
    <row r="2394" spans="1:4" ht="12.75">
      <c r="A2394" s="102"/>
      <c r="B2394" s="102"/>
      <c r="C2394" s="102"/>
      <c r="D2394" s="102"/>
    </row>
    <row r="2395" spans="1:4" ht="12.75">
      <c r="A2395" s="102"/>
      <c r="B2395" s="102"/>
      <c r="C2395" s="102"/>
      <c r="D2395" s="102"/>
    </row>
    <row r="2396" spans="1:4" ht="12.75">
      <c r="A2396" s="102"/>
      <c r="B2396" s="102"/>
      <c r="C2396" s="102"/>
      <c r="D2396" s="102"/>
    </row>
    <row r="2397" spans="1:4" ht="12.75">
      <c r="A2397" s="102"/>
      <c r="B2397" s="102"/>
      <c r="C2397" s="102"/>
      <c r="D2397" s="102"/>
    </row>
    <row r="2398" spans="1:4" ht="12.75">
      <c r="A2398" s="102"/>
      <c r="B2398" s="102"/>
      <c r="C2398" s="102"/>
      <c r="D2398" s="102"/>
    </row>
    <row r="2399" spans="1:4" ht="12.75">
      <c r="A2399" s="102"/>
      <c r="B2399" s="102"/>
      <c r="C2399" s="102"/>
      <c r="D2399" s="102"/>
    </row>
    <row r="2400" spans="1:4" ht="12.75">
      <c r="A2400" s="102"/>
      <c r="B2400" s="102"/>
      <c r="C2400" s="102"/>
      <c r="D2400" s="102"/>
    </row>
    <row r="2401" spans="1:4" ht="12.75">
      <c r="A2401" s="102"/>
      <c r="B2401" s="102"/>
      <c r="C2401" s="102"/>
      <c r="D2401" s="102"/>
    </row>
    <row r="2402" spans="1:4" ht="12.75">
      <c r="A2402" s="102"/>
      <c r="B2402" s="102"/>
      <c r="C2402" s="102"/>
      <c r="D2402" s="102"/>
    </row>
    <row r="2403" spans="1:4" ht="12.75">
      <c r="A2403" s="102"/>
      <c r="B2403" s="102"/>
      <c r="C2403" s="102"/>
      <c r="D2403" s="102"/>
    </row>
    <row r="2404" spans="1:4" ht="12.75">
      <c r="A2404" s="102"/>
      <c r="B2404" s="102"/>
      <c r="C2404" s="102"/>
      <c r="D2404" s="102"/>
    </row>
    <row r="2405" spans="1:4" ht="12.75">
      <c r="A2405" s="102"/>
      <c r="B2405" s="102"/>
      <c r="C2405" s="102"/>
      <c r="D2405" s="102"/>
    </row>
    <row r="2406" spans="1:4" ht="12.75">
      <c r="A2406" s="102"/>
      <c r="B2406" s="102"/>
      <c r="C2406" s="102"/>
      <c r="D2406" s="102"/>
    </row>
    <row r="2407" spans="1:4" ht="12.75">
      <c r="A2407" s="102"/>
      <c r="B2407" s="102"/>
      <c r="C2407" s="102"/>
      <c r="D2407" s="102"/>
    </row>
    <row r="2408" spans="1:4" ht="12.75">
      <c r="A2408" s="102"/>
      <c r="B2408" s="102"/>
      <c r="C2408" s="102"/>
      <c r="D2408" s="102"/>
    </row>
    <row r="2409" spans="1:4" ht="12.75">
      <c r="A2409" s="102"/>
      <c r="B2409" s="102"/>
      <c r="C2409" s="102"/>
      <c r="D2409" s="102"/>
    </row>
    <row r="2410" spans="1:4" ht="12.75">
      <c r="A2410" s="102"/>
      <c r="B2410" s="102"/>
      <c r="C2410" s="102"/>
      <c r="D2410" s="102"/>
    </row>
    <row r="2411" spans="1:4" ht="12.75">
      <c r="A2411" s="102"/>
      <c r="B2411" s="102"/>
      <c r="C2411" s="102"/>
      <c r="D2411" s="102"/>
    </row>
    <row r="2412" spans="1:4" ht="12.75">
      <c r="A2412" s="102"/>
      <c r="B2412" s="102"/>
      <c r="C2412" s="102"/>
      <c r="D2412" s="102"/>
    </row>
    <row r="2413" spans="1:4" ht="12.75">
      <c r="A2413" s="102"/>
      <c r="B2413" s="102"/>
      <c r="C2413" s="102"/>
      <c r="D2413" s="102"/>
    </row>
    <row r="2414" spans="1:4" ht="12.75">
      <c r="A2414" s="102"/>
      <c r="B2414" s="102"/>
      <c r="C2414" s="102"/>
      <c r="D2414" s="102"/>
    </row>
    <row r="2415" spans="1:4" ht="12.75">
      <c r="A2415" s="102"/>
      <c r="B2415" s="102"/>
      <c r="C2415" s="102"/>
      <c r="D2415" s="102"/>
    </row>
    <row r="2416" spans="1:4" ht="12.75">
      <c r="A2416" s="102"/>
      <c r="B2416" s="102"/>
      <c r="C2416" s="102"/>
      <c r="D2416" s="102"/>
    </row>
    <row r="2417" spans="1:4" ht="12.75">
      <c r="A2417" s="102"/>
      <c r="B2417" s="102"/>
      <c r="C2417" s="102"/>
      <c r="D2417" s="102"/>
    </row>
    <row r="2418" spans="1:4" ht="12.75">
      <c r="A2418" s="102"/>
      <c r="B2418" s="102"/>
      <c r="C2418" s="102"/>
      <c r="D2418" s="102"/>
    </row>
    <row r="2419" spans="1:4" ht="12.75">
      <c r="A2419" s="102"/>
      <c r="B2419" s="102"/>
      <c r="C2419" s="102"/>
      <c r="D2419" s="102"/>
    </row>
    <row r="2420" spans="1:4" ht="12.75">
      <c r="A2420" s="102"/>
      <c r="B2420" s="102"/>
      <c r="C2420" s="102"/>
      <c r="D2420" s="102"/>
    </row>
    <row r="2421" spans="1:4" ht="12.75">
      <c r="A2421" s="102"/>
      <c r="B2421" s="102"/>
      <c r="C2421" s="102"/>
      <c r="D2421" s="102"/>
    </row>
    <row r="2422" spans="1:4" ht="12.75">
      <c r="A2422" s="102"/>
      <c r="B2422" s="102"/>
      <c r="C2422" s="102"/>
      <c r="D2422" s="102"/>
    </row>
    <row r="2423" spans="1:4" ht="12.75">
      <c r="A2423" s="102"/>
      <c r="B2423" s="102"/>
      <c r="C2423" s="102"/>
      <c r="D2423" s="102"/>
    </row>
    <row r="2424" spans="1:4" ht="12.75">
      <c r="A2424" s="102"/>
      <c r="B2424" s="102"/>
      <c r="C2424" s="102"/>
      <c r="D2424" s="102"/>
    </row>
    <row r="2425" spans="1:4" ht="12.75">
      <c r="A2425" s="102"/>
      <c r="B2425" s="102"/>
      <c r="C2425" s="102"/>
      <c r="D2425" s="102"/>
    </row>
    <row r="2426" spans="1:4" ht="12.75">
      <c r="A2426" s="102"/>
      <c r="B2426" s="102"/>
      <c r="C2426" s="102"/>
      <c r="D2426" s="102"/>
    </row>
    <row r="2427" spans="1:4" ht="12.75">
      <c r="A2427" s="102"/>
      <c r="B2427" s="102"/>
      <c r="C2427" s="102"/>
      <c r="D2427" s="102"/>
    </row>
    <row r="2428" spans="1:4" ht="12.75">
      <c r="A2428" s="102"/>
      <c r="B2428" s="102"/>
      <c r="C2428" s="102"/>
      <c r="D2428" s="102"/>
    </row>
    <row r="2429" spans="1:4" ht="12.75">
      <c r="A2429" s="102"/>
      <c r="B2429" s="102"/>
      <c r="C2429" s="102"/>
      <c r="D2429" s="102"/>
    </row>
    <row r="2430" spans="1:4" ht="12.75">
      <c r="A2430" s="102"/>
      <c r="B2430" s="102"/>
      <c r="C2430" s="102"/>
      <c r="D2430" s="102"/>
    </row>
    <row r="2431" spans="1:4" ht="12.75">
      <c r="A2431" s="102"/>
      <c r="B2431" s="102"/>
      <c r="C2431" s="102"/>
      <c r="D2431" s="102"/>
    </row>
    <row r="2432" spans="1:4" ht="12.75">
      <c r="A2432" s="102"/>
      <c r="B2432" s="102"/>
      <c r="C2432" s="102"/>
      <c r="D2432" s="102"/>
    </row>
    <row r="2433" spans="1:4" ht="12.75">
      <c r="A2433" s="102"/>
      <c r="B2433" s="102"/>
      <c r="C2433" s="102"/>
      <c r="D2433" s="102"/>
    </row>
    <row r="2434" spans="1:4" ht="12.75">
      <c r="A2434" s="102"/>
      <c r="B2434" s="102"/>
      <c r="C2434" s="102"/>
      <c r="D2434" s="102"/>
    </row>
    <row r="2435" spans="1:4" ht="12.75">
      <c r="A2435" s="102"/>
      <c r="B2435" s="102"/>
      <c r="C2435" s="102"/>
      <c r="D2435" s="102"/>
    </row>
    <row r="2436" spans="1:4" ht="12.75">
      <c r="A2436" s="102"/>
      <c r="B2436" s="102"/>
      <c r="C2436" s="102"/>
      <c r="D2436" s="102"/>
    </row>
    <row r="2437" spans="1:4" ht="12.75">
      <c r="A2437" s="102"/>
      <c r="B2437" s="102"/>
      <c r="C2437" s="102"/>
      <c r="D2437" s="102"/>
    </row>
    <row r="2438" spans="1:4" ht="12.75">
      <c r="A2438" s="102"/>
      <c r="B2438" s="102"/>
      <c r="C2438" s="102"/>
      <c r="D2438" s="102"/>
    </row>
    <row r="2439" spans="1:4" ht="12.75">
      <c r="A2439" s="102"/>
      <c r="B2439" s="102"/>
      <c r="C2439" s="102"/>
      <c r="D2439" s="102"/>
    </row>
    <row r="2440" spans="1:4" ht="12.75">
      <c r="A2440" s="102"/>
      <c r="B2440" s="102"/>
      <c r="C2440" s="102"/>
      <c r="D2440" s="102"/>
    </row>
    <row r="2441" spans="1:4" ht="12.75">
      <c r="A2441" s="102"/>
      <c r="B2441" s="102"/>
      <c r="C2441" s="102"/>
      <c r="D2441" s="102"/>
    </row>
    <row r="2442" spans="1:4" ht="12.75">
      <c r="A2442" s="102"/>
      <c r="B2442" s="102"/>
      <c r="C2442" s="102"/>
      <c r="D2442" s="102"/>
    </row>
    <row r="2443" spans="1:4" ht="12.75">
      <c r="A2443" s="102"/>
      <c r="B2443" s="102"/>
      <c r="C2443" s="102"/>
      <c r="D2443" s="102"/>
    </row>
    <row r="2444" spans="1:4" ht="12.75">
      <c r="A2444" s="102"/>
      <c r="B2444" s="102"/>
      <c r="C2444" s="102"/>
      <c r="D2444" s="102"/>
    </row>
    <row r="2445" spans="1:4" ht="12.75">
      <c r="A2445" s="102"/>
      <c r="B2445" s="102"/>
      <c r="C2445" s="102"/>
      <c r="D2445" s="102"/>
    </row>
    <row r="2446" spans="1:4" ht="12.75">
      <c r="A2446" s="102"/>
      <c r="B2446" s="102"/>
      <c r="C2446" s="102"/>
      <c r="D2446" s="102"/>
    </row>
    <row r="2447" spans="1:4" ht="12.75">
      <c r="A2447" s="102"/>
      <c r="B2447" s="102"/>
      <c r="C2447" s="102"/>
      <c r="D2447" s="102"/>
    </row>
    <row r="2448" spans="1:4" ht="12.75">
      <c r="A2448" s="102"/>
      <c r="B2448" s="102"/>
      <c r="C2448" s="102"/>
      <c r="D2448" s="102"/>
    </row>
    <row r="2449" spans="1:4" ht="12.75">
      <c r="A2449" s="102"/>
      <c r="B2449" s="102"/>
      <c r="C2449" s="102"/>
      <c r="D2449" s="102"/>
    </row>
    <row r="2450" spans="1:4" ht="12.75">
      <c r="A2450" s="102"/>
      <c r="B2450" s="102"/>
      <c r="C2450" s="102"/>
      <c r="D2450" s="102"/>
    </row>
    <row r="2451" spans="1:4" ht="12.75">
      <c r="A2451" s="102"/>
      <c r="B2451" s="102"/>
      <c r="C2451" s="102"/>
      <c r="D2451" s="102"/>
    </row>
    <row r="2452" spans="1:4" ht="12.75">
      <c r="A2452" s="102"/>
      <c r="B2452" s="102"/>
      <c r="C2452" s="102"/>
      <c r="D2452" s="102"/>
    </row>
    <row r="2453" spans="1:4" ht="12.75">
      <c r="A2453" s="102"/>
      <c r="B2453" s="102"/>
      <c r="C2453" s="102"/>
      <c r="D2453" s="102"/>
    </row>
    <row r="2454" spans="1:4" ht="12.75">
      <c r="A2454" s="102"/>
      <c r="B2454" s="102"/>
      <c r="C2454" s="102"/>
      <c r="D2454" s="102"/>
    </row>
    <row r="2455" spans="1:4" ht="12.75">
      <c r="A2455" s="102"/>
      <c r="B2455" s="102"/>
      <c r="C2455" s="102"/>
      <c r="D2455" s="102"/>
    </row>
    <row r="2456" spans="1:4" ht="12.75">
      <c r="A2456" s="102"/>
      <c r="B2456" s="102"/>
      <c r="C2456" s="102"/>
      <c r="D2456" s="102"/>
    </row>
    <row r="2457" spans="1:4" ht="12.75">
      <c r="A2457" s="102"/>
      <c r="B2457" s="102"/>
      <c r="C2457" s="102"/>
      <c r="D2457" s="102"/>
    </row>
    <row r="2458" spans="1:4" ht="12.75">
      <c r="A2458" s="102"/>
      <c r="B2458" s="102"/>
      <c r="C2458" s="102"/>
      <c r="D2458" s="102"/>
    </row>
    <row r="2459" spans="1:4" ht="12.75">
      <c r="A2459" s="102"/>
      <c r="B2459" s="102"/>
      <c r="C2459" s="102"/>
      <c r="D2459" s="102"/>
    </row>
    <row r="2460" spans="1:4" ht="12.75">
      <c r="A2460" s="102"/>
      <c r="B2460" s="102"/>
      <c r="C2460" s="102"/>
      <c r="D2460" s="102"/>
    </row>
    <row r="2461" spans="1:4" ht="12.75">
      <c r="A2461" s="102"/>
      <c r="B2461" s="102"/>
      <c r="C2461" s="102"/>
      <c r="D2461" s="102"/>
    </row>
    <row r="2462" spans="1:4" ht="12.75">
      <c r="A2462" s="102"/>
      <c r="B2462" s="102"/>
      <c r="C2462" s="102"/>
      <c r="D2462" s="102"/>
    </row>
    <row r="2463" spans="1:4" ht="12.75">
      <c r="A2463" s="102"/>
      <c r="B2463" s="102"/>
      <c r="C2463" s="102"/>
      <c r="D2463" s="102"/>
    </row>
    <row r="2464" spans="1:4" ht="12.75">
      <c r="A2464" s="102"/>
      <c r="B2464" s="102"/>
      <c r="C2464" s="102"/>
      <c r="D2464" s="102"/>
    </row>
    <row r="2465" spans="1:4" ht="12.75">
      <c r="A2465" s="102"/>
      <c r="B2465" s="102"/>
      <c r="C2465" s="102"/>
      <c r="D2465" s="102"/>
    </row>
    <row r="2466" spans="1:4" ht="12.75">
      <c r="A2466" s="102"/>
      <c r="B2466" s="102"/>
      <c r="C2466" s="102"/>
      <c r="D2466" s="102"/>
    </row>
    <row r="2467" spans="1:4" ht="12.75">
      <c r="A2467" s="102"/>
      <c r="B2467" s="102"/>
      <c r="C2467" s="102"/>
      <c r="D2467" s="102"/>
    </row>
    <row r="2468" spans="1:4" ht="12.75">
      <c r="A2468" s="102"/>
      <c r="B2468" s="102"/>
      <c r="C2468" s="102"/>
      <c r="D2468" s="102"/>
    </row>
    <row r="2469" spans="1:4" ht="12.75">
      <c r="A2469" s="102"/>
      <c r="B2469" s="102"/>
      <c r="C2469" s="102"/>
      <c r="D2469" s="102"/>
    </row>
    <row r="2470" spans="1:4" ht="12.75">
      <c r="A2470" s="102"/>
      <c r="B2470" s="102"/>
      <c r="C2470" s="102"/>
      <c r="D2470" s="102"/>
    </row>
    <row r="2471" spans="1:4" ht="12.75">
      <c r="A2471" s="102"/>
      <c r="B2471" s="102"/>
      <c r="C2471" s="102"/>
      <c r="D2471" s="102"/>
    </row>
    <row r="2472" spans="1:4" ht="12.75">
      <c r="A2472" s="102"/>
      <c r="B2472" s="102"/>
      <c r="C2472" s="102"/>
      <c r="D2472" s="102"/>
    </row>
    <row r="2473" spans="1:4" ht="12.75">
      <c r="A2473" s="102"/>
      <c r="B2473" s="102"/>
      <c r="C2473" s="102"/>
      <c r="D2473" s="102"/>
    </row>
    <row r="2474" spans="1:4" ht="12.75">
      <c r="A2474" s="102"/>
      <c r="B2474" s="102"/>
      <c r="C2474" s="102"/>
      <c r="D2474" s="102"/>
    </row>
    <row r="2475" spans="1:4" ht="12.75">
      <c r="A2475" s="102"/>
      <c r="B2475" s="102"/>
      <c r="C2475" s="102"/>
      <c r="D2475" s="102"/>
    </row>
    <row r="2476" spans="1:4" ht="12.75">
      <c r="A2476" s="102"/>
      <c r="B2476" s="102"/>
      <c r="C2476" s="102"/>
      <c r="D2476" s="102"/>
    </row>
    <row r="2477" spans="1:4" ht="12.75">
      <c r="A2477" s="102"/>
      <c r="B2477" s="102"/>
      <c r="C2477" s="102"/>
      <c r="D2477" s="102"/>
    </row>
    <row r="2478" spans="1:4" ht="12.75">
      <c r="A2478" s="102"/>
      <c r="B2478" s="102"/>
      <c r="C2478" s="102"/>
      <c r="D2478" s="102"/>
    </row>
    <row r="2479" spans="1:4" ht="12.75">
      <c r="A2479" s="102"/>
      <c r="B2479" s="102"/>
      <c r="C2479" s="102"/>
      <c r="D2479" s="102"/>
    </row>
    <row r="2480" spans="1:4" ht="12.75">
      <c r="A2480" s="102"/>
      <c r="B2480" s="102"/>
      <c r="C2480" s="102"/>
      <c r="D2480" s="102"/>
    </row>
    <row r="2481" spans="1:4" ht="12.75">
      <c r="A2481" s="102"/>
      <c r="B2481" s="102"/>
      <c r="C2481" s="102"/>
      <c r="D2481" s="102"/>
    </row>
    <row r="2482" spans="1:4" ht="12.75">
      <c r="A2482" s="102"/>
      <c r="B2482" s="102"/>
      <c r="C2482" s="102"/>
      <c r="D2482" s="102"/>
    </row>
    <row r="2483" spans="1:4" ht="12.75">
      <c r="A2483" s="102"/>
      <c r="B2483" s="102"/>
      <c r="C2483" s="102"/>
      <c r="D2483" s="102"/>
    </row>
    <row r="2484" spans="1:4" ht="12.75">
      <c r="A2484" s="102"/>
      <c r="B2484" s="102"/>
      <c r="C2484" s="102"/>
      <c r="D2484" s="102"/>
    </row>
    <row r="2485" spans="1:4" ht="12.75">
      <c r="A2485" s="102"/>
      <c r="B2485" s="102"/>
      <c r="C2485" s="102"/>
      <c r="D2485" s="102"/>
    </row>
    <row r="2486" spans="1:4" ht="12.75">
      <c r="A2486" s="102"/>
      <c r="B2486" s="102"/>
      <c r="C2486" s="102"/>
      <c r="D2486" s="102"/>
    </row>
    <row r="2487" spans="1:4" ht="12.75">
      <c r="A2487" s="102"/>
      <c r="B2487" s="102"/>
      <c r="C2487" s="102"/>
      <c r="D2487" s="102"/>
    </row>
    <row r="2488" spans="1:4" ht="12.75">
      <c r="A2488" s="102"/>
      <c r="B2488" s="102"/>
      <c r="C2488" s="102"/>
      <c r="D2488" s="102"/>
    </row>
    <row r="2489" spans="1:4" ht="12.75">
      <c r="A2489" s="102"/>
      <c r="B2489" s="102"/>
      <c r="C2489" s="102"/>
      <c r="D2489" s="102"/>
    </row>
    <row r="2490" spans="1:4" ht="12.75">
      <c r="A2490" s="102"/>
      <c r="B2490" s="102"/>
      <c r="C2490" s="102"/>
      <c r="D2490" s="102"/>
    </row>
    <row r="2491" spans="1:4" ht="12.75">
      <c r="A2491" s="102"/>
      <c r="B2491" s="102"/>
      <c r="C2491" s="102"/>
      <c r="D2491" s="102"/>
    </row>
    <row r="2492" spans="1:4" ht="12.75">
      <c r="A2492" s="102"/>
      <c r="B2492" s="102"/>
      <c r="C2492" s="102"/>
      <c r="D2492" s="102"/>
    </row>
    <row r="2493" spans="1:4" ht="12.75">
      <c r="A2493" s="102"/>
      <c r="B2493" s="102"/>
      <c r="C2493" s="102"/>
      <c r="D2493" s="102"/>
    </row>
    <row r="2494" spans="1:4" ht="12.75">
      <c r="A2494" s="102"/>
      <c r="B2494" s="102"/>
      <c r="C2494" s="102"/>
      <c r="D2494" s="102"/>
    </row>
    <row r="2495" spans="1:4" ht="12.75">
      <c r="A2495" s="102"/>
      <c r="B2495" s="102"/>
      <c r="C2495" s="102"/>
      <c r="D2495" s="102"/>
    </row>
    <row r="2496" spans="1:4" ht="12.75">
      <c r="A2496" s="102"/>
      <c r="B2496" s="102"/>
      <c r="C2496" s="102"/>
      <c r="D2496" s="102"/>
    </row>
    <row r="2497" spans="1:4" ht="12.75">
      <c r="A2497" s="102"/>
      <c r="B2497" s="102"/>
      <c r="C2497" s="102"/>
      <c r="D2497" s="102"/>
    </row>
    <row r="2498" spans="1:4" ht="12.75">
      <c r="A2498" s="102"/>
      <c r="B2498" s="102"/>
      <c r="C2498" s="102"/>
      <c r="D2498" s="102"/>
    </row>
    <row r="2499" spans="1:4" ht="12.75">
      <c r="A2499" s="102"/>
      <c r="B2499" s="102"/>
      <c r="C2499" s="102"/>
      <c r="D2499" s="102"/>
    </row>
    <row r="2500" spans="1:4" ht="12.75">
      <c r="A2500" s="102"/>
      <c r="B2500" s="102"/>
      <c r="C2500" s="102"/>
      <c r="D2500" s="102"/>
    </row>
    <row r="2501" spans="1:4" ht="12.75">
      <c r="A2501" s="102"/>
      <c r="B2501" s="102"/>
      <c r="C2501" s="102"/>
      <c r="D2501" s="102"/>
    </row>
    <row r="2502" spans="1:4" ht="12.75">
      <c r="A2502" s="102"/>
      <c r="B2502" s="102"/>
      <c r="C2502" s="102"/>
      <c r="D2502" s="102"/>
    </row>
    <row r="2503" spans="1:4" ht="12.75">
      <c r="A2503" s="102"/>
      <c r="B2503" s="102"/>
      <c r="C2503" s="102"/>
      <c r="D2503" s="102"/>
    </row>
    <row r="2504" spans="1:4" ht="12.75">
      <c r="A2504" s="102"/>
      <c r="B2504" s="102"/>
      <c r="C2504" s="102"/>
      <c r="D2504" s="102"/>
    </row>
    <row r="2505" spans="1:4" ht="12.75">
      <c r="A2505" s="102"/>
      <c r="B2505" s="102"/>
      <c r="C2505" s="102"/>
      <c r="D2505" s="102"/>
    </row>
    <row r="2506" spans="1:4" ht="12.75">
      <c r="A2506" s="102"/>
      <c r="B2506" s="102"/>
      <c r="C2506" s="102"/>
      <c r="D2506" s="102"/>
    </row>
    <row r="2507" spans="1:4" ht="12.75">
      <c r="A2507" s="102"/>
      <c r="B2507" s="102"/>
      <c r="C2507" s="102"/>
      <c r="D2507" s="102"/>
    </row>
    <row r="2508" spans="1:4" ht="12.75">
      <c r="A2508" s="102"/>
      <c r="B2508" s="102"/>
      <c r="C2508" s="102"/>
      <c r="D2508" s="102"/>
    </row>
    <row r="2509" spans="1:4" ht="12.75">
      <c r="A2509" s="102"/>
      <c r="B2509" s="102"/>
      <c r="C2509" s="102"/>
      <c r="D2509" s="102"/>
    </row>
    <row r="2510" spans="1:4" ht="12.75">
      <c r="A2510" s="102"/>
      <c r="B2510" s="102"/>
      <c r="C2510" s="102"/>
      <c r="D2510" s="102"/>
    </row>
    <row r="2511" spans="1:4" ht="12.75">
      <c r="A2511" s="102"/>
      <c r="B2511" s="102"/>
      <c r="C2511" s="102"/>
      <c r="D2511" s="102"/>
    </row>
    <row r="2512" spans="1:4" ht="12.75">
      <c r="A2512" s="102"/>
      <c r="B2512" s="102"/>
      <c r="C2512" s="102"/>
      <c r="D2512" s="102"/>
    </row>
    <row r="2513" spans="1:4" ht="12.75">
      <c r="A2513" s="102"/>
      <c r="B2513" s="102"/>
      <c r="C2513" s="102"/>
      <c r="D2513" s="102"/>
    </row>
    <row r="2514" spans="1:4" ht="12.75">
      <c r="A2514" s="102"/>
      <c r="B2514" s="102"/>
      <c r="C2514" s="102"/>
      <c r="D2514" s="102"/>
    </row>
    <row r="2515" spans="1:4" ht="12.75">
      <c r="A2515" s="102"/>
      <c r="B2515" s="102"/>
      <c r="C2515" s="102"/>
      <c r="D2515" s="102"/>
    </row>
    <row r="2516" spans="1:4" ht="12.75">
      <c r="A2516" s="102"/>
      <c r="B2516" s="102"/>
      <c r="C2516" s="102"/>
      <c r="D2516" s="102"/>
    </row>
    <row r="2517" spans="1:4" ht="12.75">
      <c r="A2517" s="102"/>
      <c r="B2517" s="102"/>
      <c r="C2517" s="102"/>
      <c r="D2517" s="102"/>
    </row>
    <row r="2518" spans="1:4" ht="12.75">
      <c r="A2518" s="102"/>
      <c r="B2518" s="102"/>
      <c r="C2518" s="102"/>
      <c r="D2518" s="102"/>
    </row>
    <row r="2519" spans="1:4" ht="12.75">
      <c r="A2519" s="102"/>
      <c r="B2519" s="102"/>
      <c r="C2519" s="102"/>
      <c r="D2519" s="102"/>
    </row>
    <row r="2520" spans="1:4" ht="12.75">
      <c r="A2520" s="102"/>
      <c r="B2520" s="102"/>
      <c r="C2520" s="102"/>
      <c r="D2520" s="102"/>
    </row>
    <row r="2521" spans="1:4" ht="12.75">
      <c r="A2521" s="102"/>
      <c r="B2521" s="102"/>
      <c r="C2521" s="102"/>
      <c r="D2521" s="102"/>
    </row>
    <row r="2522" spans="1:4" ht="12.75">
      <c r="A2522" s="102"/>
      <c r="B2522" s="102"/>
      <c r="C2522" s="102"/>
      <c r="D2522" s="102"/>
    </row>
    <row r="2523" spans="1:4" ht="12.75">
      <c r="A2523" s="102"/>
      <c r="B2523" s="102"/>
      <c r="C2523" s="102"/>
      <c r="D2523" s="102"/>
    </row>
    <row r="2524" spans="1:4" ht="12.75">
      <c r="A2524" s="102"/>
      <c r="B2524" s="102"/>
      <c r="C2524" s="102"/>
      <c r="D2524" s="102"/>
    </row>
    <row r="2525" spans="1:4" ht="12.75">
      <c r="A2525" s="102"/>
      <c r="B2525" s="102"/>
      <c r="C2525" s="102"/>
      <c r="D2525" s="102"/>
    </row>
    <row r="2526" spans="1:4" ht="12.75">
      <c r="A2526" s="102"/>
      <c r="B2526" s="102"/>
      <c r="C2526" s="102"/>
      <c r="D2526" s="102"/>
    </row>
    <row r="2527" spans="1:4" ht="12.75">
      <c r="A2527" s="102"/>
      <c r="B2527" s="102"/>
      <c r="C2527" s="102"/>
      <c r="D2527" s="102"/>
    </row>
    <row r="2528" spans="1:4" ht="12.75">
      <c r="A2528" s="102"/>
      <c r="B2528" s="102"/>
      <c r="C2528" s="102"/>
      <c r="D2528" s="102"/>
    </row>
    <row r="2529" spans="1:4" ht="12.75">
      <c r="A2529" s="102"/>
      <c r="B2529" s="102"/>
      <c r="C2529" s="102"/>
      <c r="D2529" s="102"/>
    </row>
    <row r="2530" spans="1:4" ht="12.75">
      <c r="A2530" s="102"/>
      <c r="B2530" s="102"/>
      <c r="C2530" s="102"/>
      <c r="D2530" s="102"/>
    </row>
    <row r="2531" spans="1:4" ht="12.75">
      <c r="A2531" s="102"/>
      <c r="B2531" s="102"/>
      <c r="C2531" s="102"/>
      <c r="D2531" s="102"/>
    </row>
    <row r="2532" spans="1:4" ht="12.75">
      <c r="A2532" s="102"/>
      <c r="B2532" s="102"/>
      <c r="C2532" s="102"/>
      <c r="D2532" s="102"/>
    </row>
    <row r="2533" spans="1:4" ht="12.75">
      <c r="A2533" s="102"/>
      <c r="B2533" s="102"/>
      <c r="C2533" s="102"/>
      <c r="D2533" s="102"/>
    </row>
    <row r="2534" spans="1:4" ht="12.75">
      <c r="A2534" s="102"/>
      <c r="B2534" s="102"/>
      <c r="C2534" s="102"/>
      <c r="D2534" s="102"/>
    </row>
    <row r="2535" spans="1:4" ht="12.75">
      <c r="A2535" s="102"/>
      <c r="B2535" s="102"/>
      <c r="C2535" s="102"/>
      <c r="D2535" s="102"/>
    </row>
    <row r="2536" spans="1:4" ht="12.75">
      <c r="A2536" s="102"/>
      <c r="B2536" s="102"/>
      <c r="C2536" s="102"/>
      <c r="D2536" s="102"/>
    </row>
    <row r="2537" spans="1:4" ht="12.75">
      <c r="A2537" s="102"/>
      <c r="B2537" s="102"/>
      <c r="C2537" s="102"/>
      <c r="D2537" s="102"/>
    </row>
    <row r="2538" spans="1:4" ht="12.75">
      <c r="A2538" s="102"/>
      <c r="B2538" s="102"/>
      <c r="C2538" s="102"/>
      <c r="D2538" s="102"/>
    </row>
    <row r="2539" spans="1:4" ht="12.75">
      <c r="A2539" s="102"/>
      <c r="B2539" s="102"/>
      <c r="C2539" s="102"/>
      <c r="D2539" s="102"/>
    </row>
    <row r="2540" spans="1:4" ht="12.75">
      <c r="A2540" s="102"/>
      <c r="B2540" s="102"/>
      <c r="C2540" s="102"/>
      <c r="D2540" s="102"/>
    </row>
    <row r="2541" spans="1:4" ht="12.75">
      <c r="A2541" s="102"/>
      <c r="B2541" s="102"/>
      <c r="C2541" s="102"/>
      <c r="D2541" s="102"/>
    </row>
    <row r="2542" spans="1:4" ht="12.75">
      <c r="A2542" s="102"/>
      <c r="B2542" s="102"/>
      <c r="C2542" s="102"/>
      <c r="D2542" s="102"/>
    </row>
    <row r="2543" spans="1:4" ht="12.75">
      <c r="A2543" s="102"/>
      <c r="B2543" s="102"/>
      <c r="C2543" s="102"/>
      <c r="D2543" s="102"/>
    </row>
    <row r="2544" spans="1:4" ht="12.75">
      <c r="A2544" s="102"/>
      <c r="B2544" s="102"/>
      <c r="C2544" s="102"/>
      <c r="D2544" s="102"/>
    </row>
    <row r="2545" spans="1:4" ht="12.75">
      <c r="A2545" s="102"/>
      <c r="B2545" s="102"/>
      <c r="C2545" s="102"/>
      <c r="D2545" s="102"/>
    </row>
    <row r="2546" spans="1:4" ht="12.75">
      <c r="A2546" s="102"/>
      <c r="B2546" s="102"/>
      <c r="C2546" s="102"/>
      <c r="D2546" s="102"/>
    </row>
    <row r="2547" spans="1:4" ht="12.75">
      <c r="A2547" s="102"/>
      <c r="B2547" s="102"/>
      <c r="C2547" s="102"/>
      <c r="D2547" s="102"/>
    </row>
    <row r="2548" spans="1:4" ht="12.75">
      <c r="A2548" s="102"/>
      <c r="B2548" s="102"/>
      <c r="C2548" s="102"/>
      <c r="D2548" s="102"/>
    </row>
    <row r="2549" spans="1:4" ht="12.75">
      <c r="A2549" s="102"/>
      <c r="B2549" s="102"/>
      <c r="C2549" s="102"/>
      <c r="D2549" s="102"/>
    </row>
    <row r="2550" spans="1:4" ht="12.75">
      <c r="A2550" s="102"/>
      <c r="B2550" s="102"/>
      <c r="C2550" s="102"/>
      <c r="D2550" s="102"/>
    </row>
    <row r="2551" spans="1:4" ht="12.75">
      <c r="A2551" s="102"/>
      <c r="B2551" s="102"/>
      <c r="C2551" s="102"/>
      <c r="D2551" s="102"/>
    </row>
    <row r="2552" spans="1:4" ht="12.75">
      <c r="A2552" s="102"/>
      <c r="B2552" s="102"/>
      <c r="C2552" s="102"/>
      <c r="D2552" s="102"/>
    </row>
    <row r="2553" spans="1:4" ht="12.75">
      <c r="A2553" s="102"/>
      <c r="B2553" s="102"/>
      <c r="C2553" s="102"/>
      <c r="D2553" s="102"/>
    </row>
    <row r="2554" spans="1:4" ht="12.75">
      <c r="A2554" s="102"/>
      <c r="B2554" s="102"/>
      <c r="C2554" s="102"/>
      <c r="D2554" s="102"/>
    </row>
    <row r="2555" spans="1:4" ht="12.75">
      <c r="A2555" s="102"/>
      <c r="B2555" s="102"/>
      <c r="C2555" s="102"/>
      <c r="D2555" s="102"/>
    </row>
    <row r="2556" spans="1:4" ht="12.75">
      <c r="A2556" s="102"/>
      <c r="B2556" s="102"/>
      <c r="C2556" s="102"/>
      <c r="D2556" s="102"/>
    </row>
    <row r="2557" spans="1:4" ht="12.75">
      <c r="A2557" s="102"/>
      <c r="B2557" s="102"/>
      <c r="C2557" s="102"/>
      <c r="D2557" s="102"/>
    </row>
    <row r="2558" spans="1:4" ht="12.75">
      <c r="A2558" s="102"/>
      <c r="B2558" s="102"/>
      <c r="C2558" s="102"/>
      <c r="D2558" s="102"/>
    </row>
    <row r="2559" spans="1:4" ht="12.75">
      <c r="A2559" s="102"/>
      <c r="B2559" s="102"/>
      <c r="C2559" s="102"/>
      <c r="D2559" s="102"/>
    </row>
    <row r="2560" spans="1:4" ht="12.75">
      <c r="A2560" s="102"/>
      <c r="B2560" s="102"/>
      <c r="C2560" s="102"/>
      <c r="D2560" s="102"/>
    </row>
    <row r="2561" spans="1:4" ht="12.75">
      <c r="A2561" s="102"/>
      <c r="B2561" s="102"/>
      <c r="C2561" s="102"/>
      <c r="D2561" s="102"/>
    </row>
    <row r="2562" spans="1:4" ht="12.75">
      <c r="A2562" s="102"/>
      <c r="B2562" s="102"/>
      <c r="C2562" s="102"/>
      <c r="D2562" s="102"/>
    </row>
    <row r="2563" spans="1:4" ht="12.75">
      <c r="A2563" s="102"/>
      <c r="B2563" s="102"/>
      <c r="C2563" s="102"/>
      <c r="D2563" s="102"/>
    </row>
    <row r="2564" spans="1:4" ht="12.75">
      <c r="A2564" s="102"/>
      <c r="B2564" s="102"/>
      <c r="C2564" s="102"/>
      <c r="D2564" s="102"/>
    </row>
    <row r="2565" spans="1:4" ht="12.75">
      <c r="A2565" s="102"/>
      <c r="B2565" s="102"/>
      <c r="C2565" s="102"/>
      <c r="D2565" s="102"/>
    </row>
    <row r="2566" spans="1:4" ht="12.75">
      <c r="A2566" s="102"/>
      <c r="B2566" s="102"/>
      <c r="C2566" s="102"/>
      <c r="D2566" s="102"/>
    </row>
    <row r="2567" spans="1:4" ht="12.75">
      <c r="A2567" s="102"/>
      <c r="B2567" s="102"/>
      <c r="C2567" s="102"/>
      <c r="D2567" s="102"/>
    </row>
    <row r="2568" spans="1:4" ht="12.75">
      <c r="A2568" s="102"/>
      <c r="B2568" s="102"/>
      <c r="C2568" s="102"/>
      <c r="D2568" s="102"/>
    </row>
    <row r="2569" spans="1:4" ht="12.75">
      <c r="A2569" s="102"/>
      <c r="B2569" s="102"/>
      <c r="C2569" s="102"/>
      <c r="D2569" s="102"/>
    </row>
    <row r="2570" spans="1:4" ht="12.75">
      <c r="A2570" s="102"/>
      <c r="B2570" s="102"/>
      <c r="C2570" s="102"/>
      <c r="D2570" s="102"/>
    </row>
    <row r="2571" spans="1:4" ht="12.75">
      <c r="A2571" s="102"/>
      <c r="B2571" s="102"/>
      <c r="C2571" s="102"/>
      <c r="D2571" s="102"/>
    </row>
    <row r="2572" spans="1:4" ht="12.75">
      <c r="A2572" s="102"/>
      <c r="B2572" s="102"/>
      <c r="C2572" s="102"/>
      <c r="D2572" s="102"/>
    </row>
    <row r="2573" spans="1:4" ht="12.75">
      <c r="A2573" s="102"/>
      <c r="B2573" s="102"/>
      <c r="C2573" s="102"/>
      <c r="D2573" s="102"/>
    </row>
    <row r="2574" spans="1:4" ht="12.75">
      <c r="A2574" s="102"/>
      <c r="B2574" s="102"/>
      <c r="C2574" s="102"/>
      <c r="D2574" s="102"/>
    </row>
    <row r="2575" spans="1:4" ht="12.75">
      <c r="A2575" s="102"/>
      <c r="B2575" s="102"/>
      <c r="C2575" s="102"/>
      <c r="D2575" s="102"/>
    </row>
    <row r="2576" spans="1:4" ht="12.75">
      <c r="A2576" s="102"/>
      <c r="B2576" s="102"/>
      <c r="C2576" s="102"/>
      <c r="D2576" s="102"/>
    </row>
    <row r="2577" spans="1:4" ht="12.75">
      <c r="A2577" s="102"/>
      <c r="B2577" s="102"/>
      <c r="C2577" s="102"/>
      <c r="D2577" s="102"/>
    </row>
    <row r="2578" spans="1:4" ht="12.75">
      <c r="A2578" s="102"/>
      <c r="B2578" s="102"/>
      <c r="C2578" s="102"/>
      <c r="D2578" s="102"/>
    </row>
    <row r="2579" spans="1:4" ht="12.75">
      <c r="A2579" s="102"/>
      <c r="B2579" s="102"/>
      <c r="C2579" s="102"/>
      <c r="D2579" s="102"/>
    </row>
    <row r="2580" spans="1:4" ht="12.75">
      <c r="A2580" s="102"/>
      <c r="B2580" s="102"/>
      <c r="C2580" s="102"/>
      <c r="D2580" s="102"/>
    </row>
    <row r="2581" spans="1:4" ht="12.75">
      <c r="A2581" s="102"/>
      <c r="B2581" s="102"/>
      <c r="C2581" s="102"/>
      <c r="D2581" s="102"/>
    </row>
    <row r="2582" spans="1:4" ht="12.75">
      <c r="A2582" s="102"/>
      <c r="B2582" s="102"/>
      <c r="C2582" s="102"/>
      <c r="D2582" s="102"/>
    </row>
    <row r="2583" spans="1:4" ht="12.75">
      <c r="A2583" s="102"/>
      <c r="B2583" s="102"/>
      <c r="C2583" s="102"/>
      <c r="D2583" s="102"/>
    </row>
    <row r="2584" spans="1:4" ht="12.75">
      <c r="A2584" s="102"/>
      <c r="B2584" s="102"/>
      <c r="C2584" s="102"/>
      <c r="D2584" s="102"/>
    </row>
    <row r="2585" spans="1:4" ht="12.75">
      <c r="A2585" s="102"/>
      <c r="B2585" s="102"/>
      <c r="C2585" s="102"/>
      <c r="D2585" s="102"/>
    </row>
    <row r="2586" spans="1:4" ht="12.75">
      <c r="A2586" s="102"/>
      <c r="B2586" s="102"/>
      <c r="C2586" s="102"/>
      <c r="D2586" s="102"/>
    </row>
    <row r="2587" spans="1:4" ht="12.75">
      <c r="A2587" s="102"/>
      <c r="B2587" s="102"/>
      <c r="C2587" s="102"/>
      <c r="D2587" s="102"/>
    </row>
    <row r="2588" spans="1:4" ht="12.75">
      <c r="A2588" s="102"/>
      <c r="B2588" s="102"/>
      <c r="C2588" s="102"/>
      <c r="D2588" s="102"/>
    </row>
    <row r="2589" spans="1:4" ht="12.75">
      <c r="A2589" s="102"/>
      <c r="B2589" s="102"/>
      <c r="C2589" s="102"/>
      <c r="D2589" s="102"/>
    </row>
    <row r="2590" spans="1:4" ht="12.75">
      <c r="A2590" s="102"/>
      <c r="B2590" s="102"/>
      <c r="C2590" s="102"/>
      <c r="D2590" s="102"/>
    </row>
    <row r="2591" spans="1:4" ht="12.75">
      <c r="A2591" s="102"/>
      <c r="B2591" s="102"/>
      <c r="C2591" s="102"/>
      <c r="D2591" s="102"/>
    </row>
    <row r="2592" spans="1:4" ht="12.75">
      <c r="A2592" s="102"/>
      <c r="B2592" s="102"/>
      <c r="C2592" s="102"/>
      <c r="D2592" s="102"/>
    </row>
    <row r="2593" spans="1:4" ht="12.75">
      <c r="A2593" s="102"/>
      <c r="B2593" s="102"/>
      <c r="C2593" s="102"/>
      <c r="D2593" s="102"/>
    </row>
    <row r="2594" spans="1:4" ht="12.75">
      <c r="A2594" s="102"/>
      <c r="B2594" s="102"/>
      <c r="C2594" s="102"/>
      <c r="D2594" s="102"/>
    </row>
    <row r="2595" spans="1:4" ht="12.75">
      <c r="A2595" s="102"/>
      <c r="B2595" s="102"/>
      <c r="C2595" s="102"/>
      <c r="D2595" s="102"/>
    </row>
    <row r="2596" spans="1:4" ht="12.75">
      <c r="A2596" s="102"/>
      <c r="B2596" s="102"/>
      <c r="C2596" s="102"/>
      <c r="D2596" s="102"/>
    </row>
    <row r="2597" spans="1:4" ht="12.75">
      <c r="A2597" s="102"/>
      <c r="B2597" s="102"/>
      <c r="C2597" s="102"/>
      <c r="D2597" s="102"/>
    </row>
    <row r="2598" spans="1:4" ht="12.75">
      <c r="A2598" s="102"/>
      <c r="B2598" s="102"/>
      <c r="C2598" s="102"/>
      <c r="D2598" s="102"/>
    </row>
    <row r="2599" spans="1:4" ht="12.75">
      <c r="A2599" s="102"/>
      <c r="B2599" s="102"/>
      <c r="C2599" s="102"/>
      <c r="D2599" s="102"/>
    </row>
    <row r="2600" spans="1:4" ht="12.75">
      <c r="A2600" s="102"/>
      <c r="B2600" s="102"/>
      <c r="C2600" s="102"/>
      <c r="D2600" s="102"/>
    </row>
    <row r="2601" spans="1:4" ht="12.75">
      <c r="A2601" s="102"/>
      <c r="B2601" s="102"/>
      <c r="C2601" s="102"/>
      <c r="D2601" s="102"/>
    </row>
    <row r="2602" spans="1:4" ht="12.75">
      <c r="A2602" s="102"/>
      <c r="B2602" s="102"/>
      <c r="C2602" s="102"/>
      <c r="D2602" s="102"/>
    </row>
    <row r="2603" spans="1:4" ht="12.75">
      <c r="A2603" s="102"/>
      <c r="B2603" s="102"/>
      <c r="C2603" s="102"/>
      <c r="D2603" s="102"/>
    </row>
    <row r="2604" spans="1:4" ht="12.75">
      <c r="A2604" s="102"/>
      <c r="B2604" s="102"/>
      <c r="C2604" s="102"/>
      <c r="D2604" s="102"/>
    </row>
    <row r="2605" spans="1:4" ht="12.75">
      <c r="A2605" s="102"/>
      <c r="B2605" s="102"/>
      <c r="C2605" s="102"/>
      <c r="D2605" s="102"/>
    </row>
    <row r="2606" spans="1:4" ht="12.75">
      <c r="A2606" s="102"/>
      <c r="B2606" s="102"/>
      <c r="C2606" s="102"/>
      <c r="D2606" s="102"/>
    </row>
    <row r="2607" spans="1:4" ht="12.75">
      <c r="A2607" s="102"/>
      <c r="B2607" s="102"/>
      <c r="C2607" s="102"/>
      <c r="D2607" s="102"/>
    </row>
    <row r="2608" spans="1:4" ht="12.75">
      <c r="A2608" s="102"/>
      <c r="B2608" s="102"/>
      <c r="C2608" s="102"/>
      <c r="D2608" s="102"/>
    </row>
    <row r="2609" spans="1:4" ht="12.75">
      <c r="A2609" s="102"/>
      <c r="B2609" s="102"/>
      <c r="C2609" s="102"/>
      <c r="D2609" s="102"/>
    </row>
    <row r="2610" spans="1:4" ht="12.75">
      <c r="A2610" s="102"/>
      <c r="B2610" s="102"/>
      <c r="C2610" s="102"/>
      <c r="D2610" s="102"/>
    </row>
    <row r="2611" spans="1:4" ht="12.75">
      <c r="A2611" s="102"/>
      <c r="B2611" s="102"/>
      <c r="C2611" s="102"/>
      <c r="D2611" s="102"/>
    </row>
    <row r="2612" spans="1:4" ht="12.75">
      <c r="A2612" s="102"/>
      <c r="B2612" s="102"/>
      <c r="C2612" s="102"/>
      <c r="D2612" s="102"/>
    </row>
    <row r="2613" spans="1:4" ht="12.75">
      <c r="A2613" s="102"/>
      <c r="B2613" s="102"/>
      <c r="C2613" s="102"/>
      <c r="D2613" s="102"/>
    </row>
    <row r="2614" spans="1:4" ht="12.75">
      <c r="A2614" s="102"/>
      <c r="B2614" s="102"/>
      <c r="C2614" s="102"/>
      <c r="D2614" s="102"/>
    </row>
    <row r="2615" spans="1:4" ht="12.75">
      <c r="A2615" s="102"/>
      <c r="B2615" s="102"/>
      <c r="C2615" s="102"/>
      <c r="D2615" s="102"/>
    </row>
    <row r="2616" spans="1:4" ht="12.75">
      <c r="A2616" s="102"/>
      <c r="B2616" s="102"/>
      <c r="C2616" s="102"/>
      <c r="D2616" s="102"/>
    </row>
    <row r="2617" spans="1:4" ht="12.75">
      <c r="A2617" s="102"/>
      <c r="B2617" s="102"/>
      <c r="C2617" s="102"/>
      <c r="D2617" s="102"/>
    </row>
    <row r="2618" spans="1:4" ht="12.75">
      <c r="A2618" s="102"/>
      <c r="B2618" s="102"/>
      <c r="C2618" s="102"/>
      <c r="D2618" s="102"/>
    </row>
    <row r="2619" spans="1:4" ht="12.75">
      <c r="A2619" s="102"/>
      <c r="B2619" s="102"/>
      <c r="C2619" s="102"/>
      <c r="D2619" s="102"/>
    </row>
    <row r="2620" spans="1:4" ht="12.75">
      <c r="A2620" s="102"/>
      <c r="B2620" s="102"/>
      <c r="C2620" s="102"/>
      <c r="D2620" s="102"/>
    </row>
    <row r="2621" spans="1:4" ht="12.75">
      <c r="A2621" s="102"/>
      <c r="B2621" s="102"/>
      <c r="C2621" s="102"/>
      <c r="D2621" s="102"/>
    </row>
    <row r="2622" spans="1:4" ht="12.75">
      <c r="A2622" s="102"/>
      <c r="B2622" s="102"/>
      <c r="C2622" s="102"/>
      <c r="D2622" s="102"/>
    </row>
    <row r="2623" spans="1:4" ht="12.75">
      <c r="A2623" s="102"/>
      <c r="B2623" s="102"/>
      <c r="C2623" s="102"/>
      <c r="D2623" s="102"/>
    </row>
    <row r="2624" spans="1:4" ht="12.75">
      <c r="A2624" s="102"/>
      <c r="B2624" s="102"/>
      <c r="C2624" s="102"/>
      <c r="D2624" s="102"/>
    </row>
    <row r="2625" spans="1:4" ht="12.75">
      <c r="A2625" s="102"/>
      <c r="B2625" s="102"/>
      <c r="C2625" s="102"/>
      <c r="D2625" s="102"/>
    </row>
    <row r="2626" spans="1:4" ht="12.75">
      <c r="A2626" s="102"/>
      <c r="B2626" s="102"/>
      <c r="C2626" s="102"/>
      <c r="D2626" s="102"/>
    </row>
    <row r="2627" spans="1:4" ht="12.75">
      <c r="A2627" s="102"/>
      <c r="B2627" s="102"/>
      <c r="C2627" s="102"/>
      <c r="D2627" s="102"/>
    </row>
    <row r="2628" spans="1:4" ht="12.75">
      <c r="A2628" s="102"/>
      <c r="B2628" s="102"/>
      <c r="C2628" s="102"/>
      <c r="D2628" s="102"/>
    </row>
    <row r="2629" spans="1:4" ht="12.75">
      <c r="A2629" s="102"/>
      <c r="B2629" s="102"/>
      <c r="C2629" s="102"/>
      <c r="D2629" s="102"/>
    </row>
    <row r="2630" spans="1:4" ht="12.75">
      <c r="A2630" s="102"/>
      <c r="B2630" s="102"/>
      <c r="C2630" s="102"/>
      <c r="D2630" s="102"/>
    </row>
    <row r="2631" spans="1:4" ht="12.75">
      <c r="A2631" s="102"/>
      <c r="B2631" s="102"/>
      <c r="C2631" s="102"/>
      <c r="D2631" s="102"/>
    </row>
    <row r="2632" spans="1:4" ht="12.75">
      <c r="A2632" s="102"/>
      <c r="B2632" s="102"/>
      <c r="C2632" s="102"/>
      <c r="D2632" s="102"/>
    </row>
    <row r="2633" spans="1:4" ht="12.75">
      <c r="A2633" s="102"/>
      <c r="B2633" s="102"/>
      <c r="C2633" s="102"/>
      <c r="D2633" s="102"/>
    </row>
    <row r="2634" spans="1:4" ht="12.75">
      <c r="A2634" s="102"/>
      <c r="B2634" s="102"/>
      <c r="C2634" s="102"/>
      <c r="D2634" s="102"/>
    </row>
    <row r="2635" spans="1:4" ht="12.75">
      <c r="A2635" s="102"/>
      <c r="B2635" s="102"/>
      <c r="C2635" s="102"/>
      <c r="D2635" s="102"/>
    </row>
    <row r="2636" spans="1:4" ht="12.75">
      <c r="A2636" s="102"/>
      <c r="B2636" s="102"/>
      <c r="C2636" s="102"/>
      <c r="D2636" s="102"/>
    </row>
    <row r="2637" spans="1:4" ht="12.75">
      <c r="A2637" s="102"/>
      <c r="B2637" s="102"/>
      <c r="C2637" s="102"/>
      <c r="D2637" s="102"/>
    </row>
    <row r="2638" spans="1:4" ht="12.75">
      <c r="A2638" s="102"/>
      <c r="B2638" s="102"/>
      <c r="C2638" s="102"/>
      <c r="D2638" s="102"/>
    </row>
    <row r="2639" spans="1:4" ht="12.75">
      <c r="A2639" s="102"/>
      <c r="B2639" s="102"/>
      <c r="C2639" s="102"/>
      <c r="D2639" s="102"/>
    </row>
    <row r="2640" spans="1:4" ht="12.75">
      <c r="A2640" s="102"/>
      <c r="B2640" s="102"/>
      <c r="C2640" s="102"/>
      <c r="D2640" s="102"/>
    </row>
    <row r="2641" spans="1:4" ht="12.75">
      <c r="A2641" s="102"/>
      <c r="B2641" s="102"/>
      <c r="C2641" s="102"/>
      <c r="D2641" s="102"/>
    </row>
    <row r="2642" spans="1:4" ht="12.75">
      <c r="A2642" s="102"/>
      <c r="B2642" s="102"/>
      <c r="C2642" s="102"/>
      <c r="D2642" s="102"/>
    </row>
    <row r="2643" spans="1:4" ht="12.75">
      <c r="A2643" s="102"/>
      <c r="B2643" s="102"/>
      <c r="C2643" s="102"/>
      <c r="D2643" s="102"/>
    </row>
    <row r="2644" spans="1:4" ht="12.75">
      <c r="A2644" s="102"/>
      <c r="B2644" s="102"/>
      <c r="C2644" s="102"/>
      <c r="D2644" s="102"/>
    </row>
    <row r="2645" spans="1:4" ht="12.75">
      <c r="A2645" s="102"/>
      <c r="B2645" s="102"/>
      <c r="C2645" s="102"/>
      <c r="D2645" s="102"/>
    </row>
    <row r="2646" spans="1:4" ht="12.75">
      <c r="A2646" s="102"/>
      <c r="B2646" s="102"/>
      <c r="C2646" s="102"/>
      <c r="D2646" s="102"/>
    </row>
    <row r="2647" spans="1:4" ht="12.75">
      <c r="A2647" s="102"/>
      <c r="B2647" s="102"/>
      <c r="C2647" s="102"/>
      <c r="D2647" s="102"/>
    </row>
    <row r="2648" spans="1:4" ht="12.75">
      <c r="A2648" s="102"/>
      <c r="B2648" s="102"/>
      <c r="C2648" s="102"/>
      <c r="D2648" s="102"/>
    </row>
    <row r="2649" spans="1:4" ht="12.75">
      <c r="A2649" s="102"/>
      <c r="B2649" s="102"/>
      <c r="C2649" s="102"/>
      <c r="D2649" s="102"/>
    </row>
    <row r="2650" spans="1:4" ht="12.75">
      <c r="A2650" s="102"/>
      <c r="B2650" s="102"/>
      <c r="C2650" s="102"/>
      <c r="D2650" s="102"/>
    </row>
    <row r="2651" spans="1:4" ht="12.75">
      <c r="A2651" s="102"/>
      <c r="B2651" s="102"/>
      <c r="C2651" s="102"/>
      <c r="D2651" s="102"/>
    </row>
    <row r="2652" spans="1:4" ht="12.75">
      <c r="A2652" s="102"/>
      <c r="B2652" s="102"/>
      <c r="C2652" s="102"/>
      <c r="D2652" s="102"/>
    </row>
    <row r="2653" spans="1:4" ht="12.75">
      <c r="A2653" s="102"/>
      <c r="B2653" s="102"/>
      <c r="C2653" s="102"/>
      <c r="D2653" s="102"/>
    </row>
    <row r="2654" spans="1:4" ht="12.75">
      <c r="A2654" s="102"/>
      <c r="B2654" s="102"/>
      <c r="C2654" s="102"/>
      <c r="D2654" s="102"/>
    </row>
    <row r="2655" spans="1:4" ht="12.75">
      <c r="A2655" s="102"/>
      <c r="B2655" s="102"/>
      <c r="C2655" s="102"/>
      <c r="D2655" s="102"/>
    </row>
    <row r="2656" spans="1:4" ht="12.75">
      <c r="A2656" s="102"/>
      <c r="B2656" s="102"/>
      <c r="C2656" s="102"/>
      <c r="D2656" s="102"/>
    </row>
    <row r="2657" spans="1:4" ht="12.75">
      <c r="A2657" s="102"/>
      <c r="B2657" s="102"/>
      <c r="C2657" s="102"/>
      <c r="D2657" s="102"/>
    </row>
    <row r="2658" spans="1:4" ht="12.75">
      <c r="A2658" s="102"/>
      <c r="B2658" s="102"/>
      <c r="C2658" s="102"/>
      <c r="D2658" s="102"/>
    </row>
    <row r="2659" spans="1:4" ht="12.75">
      <c r="A2659" s="102"/>
      <c r="B2659" s="102"/>
      <c r="C2659" s="102"/>
      <c r="D2659" s="102"/>
    </row>
    <row r="2660" spans="1:4" ht="12.75">
      <c r="A2660" s="102"/>
      <c r="B2660" s="102"/>
      <c r="C2660" s="102"/>
      <c r="D2660" s="102"/>
    </row>
    <row r="2661" spans="1:4" ht="12.75">
      <c r="A2661" s="102"/>
      <c r="B2661" s="102"/>
      <c r="C2661" s="102"/>
      <c r="D2661" s="102"/>
    </row>
    <row r="2662" spans="1:4" ht="12.75">
      <c r="A2662" s="102"/>
      <c r="B2662" s="102"/>
      <c r="C2662" s="102"/>
      <c r="D2662" s="102"/>
    </row>
    <row r="2663" spans="1:4" ht="12.75">
      <c r="A2663" s="102"/>
      <c r="B2663" s="102"/>
      <c r="C2663" s="102"/>
      <c r="D2663" s="102"/>
    </row>
    <row r="2664" spans="1:4" ht="12.75">
      <c r="A2664" s="102"/>
      <c r="B2664" s="102"/>
      <c r="C2664" s="102"/>
      <c r="D2664" s="102"/>
    </row>
    <row r="2665" spans="1:4" ht="12.75">
      <c r="A2665" s="102"/>
      <c r="B2665" s="102"/>
      <c r="C2665" s="102"/>
      <c r="D2665" s="102"/>
    </row>
    <row r="2666" spans="1:4" ht="12.75">
      <c r="A2666" s="102"/>
      <c r="B2666" s="102"/>
      <c r="C2666" s="102"/>
      <c r="D2666" s="102"/>
    </row>
    <row r="2667" spans="1:4" ht="12.75">
      <c r="A2667" s="102"/>
      <c r="B2667" s="102"/>
      <c r="C2667" s="102"/>
      <c r="D2667" s="102"/>
    </row>
    <row r="2668" spans="1:4" ht="12.75">
      <c r="A2668" s="102"/>
      <c r="B2668" s="102"/>
      <c r="C2668" s="102"/>
      <c r="D2668" s="102"/>
    </row>
    <row r="2669" spans="1:4" ht="12.75">
      <c r="A2669" s="102"/>
      <c r="B2669" s="102"/>
      <c r="C2669" s="102"/>
      <c r="D2669" s="102"/>
    </row>
    <row r="2670" spans="1:4" ht="12.75">
      <c r="A2670" s="102"/>
      <c r="B2670" s="102"/>
      <c r="C2670" s="102"/>
      <c r="D2670" s="102"/>
    </row>
    <row r="2671" spans="1:4" ht="12.75">
      <c r="A2671" s="102"/>
      <c r="B2671" s="102"/>
      <c r="C2671" s="102"/>
      <c r="D2671" s="102"/>
    </row>
    <row r="2672" spans="1:4" ht="12.75">
      <c r="A2672" s="102"/>
      <c r="B2672" s="102"/>
      <c r="C2672" s="102"/>
      <c r="D2672" s="102"/>
    </row>
    <row r="2673" spans="1:4" ht="12.75">
      <c r="A2673" s="102"/>
      <c r="B2673" s="102"/>
      <c r="C2673" s="102"/>
      <c r="D2673" s="102"/>
    </row>
    <row r="2674" spans="1:4" ht="12.75">
      <c r="A2674" s="102"/>
      <c r="B2674" s="102"/>
      <c r="C2674" s="102"/>
      <c r="D2674" s="102"/>
    </row>
    <row r="2675" spans="1:4" ht="12.75">
      <c r="A2675" s="102"/>
      <c r="B2675" s="102"/>
      <c r="C2675" s="102"/>
      <c r="D2675" s="102"/>
    </row>
    <row r="2676" spans="1:4" ht="12.75">
      <c r="A2676" s="102"/>
      <c r="B2676" s="102"/>
      <c r="C2676" s="102"/>
      <c r="D2676" s="102"/>
    </row>
    <row r="2677" spans="1:4" ht="12.75">
      <c r="A2677" s="102"/>
      <c r="B2677" s="102"/>
      <c r="C2677" s="102"/>
      <c r="D2677" s="102"/>
    </row>
    <row r="2678" spans="1:4" ht="12.75">
      <c r="A2678" s="102"/>
      <c r="B2678" s="102"/>
      <c r="C2678" s="102"/>
      <c r="D2678" s="102"/>
    </row>
    <row r="2679" spans="1:4" ht="12.75">
      <c r="A2679" s="102"/>
      <c r="B2679" s="102"/>
      <c r="C2679" s="102"/>
      <c r="D2679" s="102"/>
    </row>
    <row r="2680" spans="1:4" ht="12.75">
      <c r="A2680" s="102"/>
      <c r="B2680" s="102"/>
      <c r="C2680" s="102"/>
      <c r="D2680" s="102"/>
    </row>
    <row r="2681" spans="1:4" ht="12.75">
      <c r="A2681" s="102"/>
      <c r="B2681" s="102"/>
      <c r="C2681" s="102"/>
      <c r="D2681" s="102"/>
    </row>
    <row r="2682" spans="1:4" ht="12.75">
      <c r="A2682" s="102"/>
      <c r="B2682" s="102"/>
      <c r="C2682" s="102"/>
      <c r="D2682" s="102"/>
    </row>
    <row r="2683" spans="1:4" ht="12.75">
      <c r="A2683" s="102"/>
      <c r="B2683" s="102"/>
      <c r="C2683" s="102"/>
      <c r="D2683" s="102"/>
    </row>
    <row r="2684" spans="1:4" ht="12.75">
      <c r="A2684" s="102"/>
      <c r="B2684" s="102"/>
      <c r="C2684" s="102"/>
      <c r="D2684" s="102"/>
    </row>
    <row r="2685" spans="1:4" ht="12.75">
      <c r="A2685" s="102"/>
      <c r="B2685" s="102"/>
      <c r="C2685" s="102"/>
      <c r="D2685" s="102"/>
    </row>
    <row r="2686" spans="1:4" ht="12.75">
      <c r="A2686" s="102"/>
      <c r="B2686" s="102"/>
      <c r="C2686" s="102"/>
      <c r="D2686" s="102"/>
    </row>
    <row r="2687" spans="1:4" ht="12.75">
      <c r="A2687" s="102"/>
      <c r="B2687" s="102"/>
      <c r="C2687" s="102"/>
      <c r="D2687" s="102"/>
    </row>
    <row r="2688" spans="1:4" ht="12.75">
      <c r="A2688" s="102"/>
      <c r="B2688" s="102"/>
      <c r="C2688" s="102"/>
      <c r="D2688" s="102"/>
    </row>
    <row r="2689" spans="1:4" ht="12.75">
      <c r="A2689" s="102"/>
      <c r="B2689" s="102"/>
      <c r="C2689" s="102"/>
      <c r="D2689" s="102"/>
    </row>
    <row r="2690" spans="1:4" ht="12.75">
      <c r="A2690" s="102"/>
      <c r="B2690" s="102"/>
      <c r="C2690" s="102"/>
      <c r="D2690" s="102"/>
    </row>
    <row r="2691" spans="1:4" ht="12.75">
      <c r="A2691" s="102"/>
      <c r="B2691" s="102"/>
      <c r="C2691" s="102"/>
      <c r="D2691" s="102"/>
    </row>
    <row r="2692" spans="1:4" ht="12.75">
      <c r="A2692" s="102"/>
      <c r="B2692" s="102"/>
      <c r="C2692" s="102"/>
      <c r="D2692" s="102"/>
    </row>
    <row r="2693" spans="1:4" ht="12.75">
      <c r="A2693" s="102"/>
      <c r="B2693" s="102"/>
      <c r="C2693" s="102"/>
      <c r="D2693" s="102"/>
    </row>
    <row r="2694" spans="1:4" ht="12.75">
      <c r="A2694" s="102"/>
      <c r="B2694" s="102"/>
      <c r="C2694" s="102"/>
      <c r="D2694" s="102"/>
    </row>
    <row r="2695" spans="1:4" ht="12.75">
      <c r="A2695" s="102"/>
      <c r="B2695" s="102"/>
      <c r="C2695" s="102"/>
      <c r="D2695" s="102"/>
    </row>
    <row r="2696" spans="1:4" ht="12.75">
      <c r="A2696" s="102"/>
      <c r="B2696" s="102"/>
      <c r="C2696" s="102"/>
      <c r="D2696" s="102"/>
    </row>
    <row r="2697" spans="1:4" ht="12.75">
      <c r="A2697" s="102"/>
      <c r="B2697" s="102"/>
      <c r="C2697" s="102"/>
      <c r="D2697" s="102"/>
    </row>
    <row r="2698" spans="1:4" ht="12.75">
      <c r="A2698" s="102"/>
      <c r="B2698" s="102"/>
      <c r="C2698" s="102"/>
      <c r="D2698" s="102"/>
    </row>
    <row r="2699" spans="1:4" ht="12.75">
      <c r="A2699" s="102"/>
      <c r="B2699" s="102"/>
      <c r="C2699" s="102"/>
      <c r="D2699" s="102"/>
    </row>
    <row r="2700" spans="1:4" ht="12.75">
      <c r="A2700" s="102"/>
      <c r="B2700" s="102"/>
      <c r="C2700" s="102"/>
      <c r="D2700" s="102"/>
    </row>
    <row r="2701" spans="1:4" ht="12.75">
      <c r="A2701" s="102"/>
      <c r="B2701" s="102"/>
      <c r="C2701" s="102"/>
      <c r="D2701" s="102"/>
    </row>
    <row r="2702" spans="1:4" ht="12.75">
      <c r="A2702" s="102"/>
      <c r="B2702" s="102"/>
      <c r="C2702" s="102"/>
      <c r="D2702" s="102"/>
    </row>
    <row r="2703" spans="1:4" ht="12.75">
      <c r="A2703" s="102"/>
      <c r="B2703" s="102"/>
      <c r="C2703" s="102"/>
      <c r="D2703" s="102"/>
    </row>
    <row r="2704" spans="1:4" ht="12.75">
      <c r="A2704" s="102"/>
      <c r="B2704" s="102"/>
      <c r="C2704" s="102"/>
      <c r="D2704" s="102"/>
    </row>
    <row r="2705" spans="1:4" ht="12.75">
      <c r="A2705" s="102"/>
      <c r="B2705" s="102"/>
      <c r="C2705" s="102"/>
      <c r="D2705" s="102"/>
    </row>
    <row r="2706" spans="1:4" ht="12.75">
      <c r="A2706" s="102"/>
      <c r="B2706" s="102"/>
      <c r="C2706" s="102"/>
      <c r="D2706" s="102"/>
    </row>
    <row r="2707" spans="1:4" ht="12.75">
      <c r="A2707" s="102"/>
      <c r="B2707" s="102"/>
      <c r="C2707" s="102"/>
      <c r="D2707" s="102"/>
    </row>
    <row r="2708" spans="1:4" ht="12.75">
      <c r="A2708" s="102"/>
      <c r="B2708" s="102"/>
      <c r="C2708" s="102"/>
      <c r="D2708" s="102"/>
    </row>
    <row r="2709" spans="1:4" ht="12.75">
      <c r="A2709" s="102"/>
      <c r="B2709" s="102"/>
      <c r="C2709" s="102"/>
      <c r="D2709" s="102"/>
    </row>
    <row r="2710" spans="1:4" ht="12.75">
      <c r="A2710" s="102"/>
      <c r="B2710" s="102"/>
      <c r="C2710" s="102"/>
      <c r="D2710" s="102"/>
    </row>
    <row r="2711" spans="1:4" ht="12.75">
      <c r="A2711" s="102"/>
      <c r="B2711" s="102"/>
      <c r="C2711" s="102"/>
      <c r="D2711" s="102"/>
    </row>
    <row r="2712" spans="1:4" ht="12.75">
      <c r="A2712" s="102"/>
      <c r="B2712" s="102"/>
      <c r="C2712" s="102"/>
      <c r="D2712" s="102"/>
    </row>
    <row r="2713" spans="1:4" ht="12.75">
      <c r="A2713" s="102"/>
      <c r="B2713" s="102"/>
      <c r="C2713" s="102"/>
      <c r="D2713" s="102"/>
    </row>
    <row r="2714" spans="1:4" ht="12.75">
      <c r="A2714" s="102"/>
      <c r="B2714" s="102"/>
      <c r="C2714" s="102"/>
      <c r="D2714" s="102"/>
    </row>
    <row r="2715" spans="1:4" ht="12.75">
      <c r="A2715" s="102"/>
      <c r="B2715" s="102"/>
      <c r="C2715" s="102"/>
      <c r="D2715" s="102"/>
    </row>
    <row r="2716" spans="1:4" ht="12.75">
      <c r="A2716" s="102"/>
      <c r="B2716" s="102"/>
      <c r="C2716" s="102"/>
      <c r="D2716" s="102"/>
    </row>
    <row r="2717" spans="1:4" ht="12.75">
      <c r="A2717" s="102"/>
      <c r="B2717" s="102"/>
      <c r="C2717" s="102"/>
      <c r="D2717" s="102"/>
    </row>
    <row r="2718" spans="1:4" ht="12.75">
      <c r="A2718" s="102"/>
      <c r="B2718" s="102"/>
      <c r="C2718" s="102"/>
      <c r="D2718" s="102"/>
    </row>
    <row r="2719" spans="1:4" ht="12.75">
      <c r="A2719" s="102"/>
      <c r="B2719" s="102"/>
      <c r="C2719" s="102"/>
      <c r="D2719" s="102"/>
    </row>
    <row r="2720" spans="1:4" ht="12.75">
      <c r="A2720" s="102"/>
      <c r="B2720" s="102"/>
      <c r="C2720" s="102"/>
      <c r="D2720" s="102"/>
    </row>
    <row r="2721" spans="1:4" ht="12.75">
      <c r="A2721" s="102"/>
      <c r="B2721" s="102"/>
      <c r="C2721" s="102"/>
      <c r="D2721" s="102"/>
    </row>
    <row r="2722" spans="1:4" ht="12.75">
      <c r="A2722" s="102"/>
      <c r="B2722" s="102"/>
      <c r="C2722" s="102"/>
      <c r="D2722" s="102"/>
    </row>
    <row r="2723" spans="1:4" ht="12.75">
      <c r="A2723" s="102"/>
      <c r="B2723" s="102"/>
      <c r="C2723" s="102"/>
      <c r="D2723" s="102"/>
    </row>
    <row r="2724" spans="1:4" ht="12.75">
      <c r="A2724" s="102"/>
      <c r="B2724" s="102"/>
      <c r="C2724" s="102"/>
      <c r="D2724" s="102"/>
    </row>
    <row r="2725" spans="1:4" ht="12.75">
      <c r="A2725" s="102"/>
      <c r="B2725" s="102"/>
      <c r="C2725" s="102"/>
      <c r="D2725" s="102"/>
    </row>
    <row r="2726" spans="1:4" ht="12.75">
      <c r="A2726" s="102"/>
      <c r="B2726" s="102"/>
      <c r="C2726" s="102"/>
      <c r="D2726" s="102"/>
    </row>
    <row r="2727" spans="1:4" ht="12.75">
      <c r="A2727" s="102"/>
      <c r="B2727" s="102"/>
      <c r="C2727" s="102"/>
      <c r="D2727" s="102"/>
    </row>
    <row r="2728" spans="1:4" ht="12.75">
      <c r="A2728" s="102"/>
      <c r="B2728" s="102"/>
      <c r="C2728" s="102"/>
      <c r="D2728" s="102"/>
    </row>
    <row r="2729" spans="1:4" ht="12.75">
      <c r="A2729" s="102"/>
      <c r="B2729" s="102"/>
      <c r="C2729" s="102"/>
      <c r="D2729" s="102"/>
    </row>
    <row r="2730" spans="1:4" ht="12.75">
      <c r="A2730" s="102"/>
      <c r="B2730" s="102"/>
      <c r="C2730" s="102"/>
      <c r="D2730" s="102"/>
    </row>
    <row r="2731" spans="1:4" ht="12.75">
      <c r="A2731" s="102"/>
      <c r="B2731" s="102"/>
      <c r="C2731" s="102"/>
      <c r="D2731" s="102"/>
    </row>
    <row r="2732" spans="1:4" ht="12.75">
      <c r="A2732" s="102"/>
      <c r="B2732" s="102"/>
      <c r="C2732" s="102"/>
      <c r="D2732" s="102"/>
    </row>
    <row r="2733" spans="1:4" ht="12.75">
      <c r="A2733" s="102"/>
      <c r="B2733" s="102"/>
      <c r="C2733" s="102"/>
      <c r="D2733" s="102"/>
    </row>
    <row r="2734" spans="1:4" ht="12.75">
      <c r="A2734" s="102"/>
      <c r="B2734" s="102"/>
      <c r="C2734" s="102"/>
      <c r="D2734" s="102"/>
    </row>
    <row r="2735" spans="1:4" ht="12.75">
      <c r="A2735" s="102"/>
      <c r="B2735" s="102"/>
      <c r="C2735" s="102"/>
      <c r="D2735" s="102"/>
    </row>
    <row r="2736" spans="1:4" ht="12.75">
      <c r="A2736" s="102"/>
      <c r="B2736" s="102"/>
      <c r="C2736" s="102"/>
      <c r="D2736" s="102"/>
    </row>
    <row r="2737" spans="1:4" ht="12.75">
      <c r="A2737" s="102"/>
      <c r="B2737" s="102"/>
      <c r="C2737" s="102"/>
      <c r="D2737" s="102"/>
    </row>
    <row r="2738" spans="1:4" ht="12.75">
      <c r="A2738" s="102"/>
      <c r="B2738" s="102"/>
      <c r="C2738" s="102"/>
      <c r="D2738" s="102"/>
    </row>
    <row r="2739" spans="1:4" ht="12.75">
      <c r="A2739" s="102"/>
      <c r="B2739" s="102"/>
      <c r="C2739" s="102"/>
      <c r="D2739" s="102"/>
    </row>
    <row r="2740" spans="1:4" ht="12.75">
      <c r="A2740" s="102"/>
      <c r="B2740" s="102"/>
      <c r="C2740" s="102"/>
      <c r="D2740" s="102"/>
    </row>
    <row r="2741" spans="1:4" ht="12.75">
      <c r="A2741" s="102"/>
      <c r="B2741" s="102"/>
      <c r="C2741" s="102"/>
      <c r="D2741" s="102"/>
    </row>
    <row r="2742" spans="1:4" ht="12.75">
      <c r="A2742" s="102"/>
      <c r="B2742" s="102"/>
      <c r="C2742" s="102"/>
      <c r="D2742" s="102"/>
    </row>
    <row r="2743" spans="1:4" ht="12.75">
      <c r="A2743" s="102"/>
      <c r="B2743" s="102"/>
      <c r="C2743" s="102"/>
      <c r="D2743" s="102"/>
    </row>
    <row r="2744" spans="1:4" ht="12.75">
      <c r="A2744" s="102"/>
      <c r="B2744" s="102"/>
      <c r="C2744" s="102"/>
      <c r="D2744" s="102"/>
    </row>
    <row r="2745" spans="1:4" ht="12.75">
      <c r="A2745" s="102"/>
      <c r="B2745" s="102"/>
      <c r="C2745" s="102"/>
      <c r="D2745" s="102"/>
    </row>
    <row r="2746" spans="1:4" ht="12.75">
      <c r="A2746" s="102"/>
      <c r="B2746" s="102"/>
      <c r="C2746" s="102"/>
      <c r="D2746" s="102"/>
    </row>
    <row r="2747" spans="1:4" ht="12.75">
      <c r="A2747" s="102"/>
      <c r="B2747" s="102"/>
      <c r="C2747" s="102"/>
      <c r="D2747" s="102"/>
    </row>
    <row r="2748" spans="1:4" ht="12.75">
      <c r="A2748" s="102"/>
      <c r="B2748" s="102"/>
      <c r="C2748" s="102"/>
      <c r="D2748" s="102"/>
    </row>
    <row r="2749" spans="1:4" ht="12.75">
      <c r="A2749" s="102"/>
      <c r="B2749" s="102"/>
      <c r="C2749" s="102"/>
      <c r="D2749" s="102"/>
    </row>
    <row r="2750" spans="1:4" ht="12.75">
      <c r="A2750" s="102"/>
      <c r="B2750" s="102"/>
      <c r="C2750" s="102"/>
      <c r="D2750" s="102"/>
    </row>
    <row r="2751" spans="1:4" ht="12.75">
      <c r="A2751" s="102"/>
      <c r="B2751" s="102"/>
      <c r="C2751" s="102"/>
      <c r="D2751" s="102"/>
    </row>
    <row r="2752" spans="1:4" ht="12.75">
      <c r="A2752" s="102"/>
      <c r="B2752" s="102"/>
      <c r="C2752" s="102"/>
      <c r="D2752" s="102"/>
    </row>
    <row r="2753" spans="1:4" ht="12.75">
      <c r="A2753" s="102"/>
      <c r="B2753" s="102"/>
      <c r="C2753" s="102"/>
      <c r="D2753" s="102"/>
    </row>
    <row r="2754" spans="1:4" ht="12.75">
      <c r="A2754" s="102"/>
      <c r="B2754" s="102"/>
      <c r="C2754" s="102"/>
      <c r="D2754" s="102"/>
    </row>
    <row r="2755" spans="1:4" ht="12.75">
      <c r="A2755" s="102"/>
      <c r="B2755" s="102"/>
      <c r="C2755" s="102"/>
      <c r="D2755" s="102"/>
    </row>
    <row r="2756" spans="1:4" ht="12.75">
      <c r="A2756" s="102"/>
      <c r="B2756" s="102"/>
      <c r="C2756" s="102"/>
      <c r="D2756" s="102"/>
    </row>
    <row r="2757" spans="1:4" ht="12.75">
      <c r="A2757" s="102"/>
      <c r="B2757" s="102"/>
      <c r="C2757" s="102"/>
      <c r="D2757" s="102"/>
    </row>
    <row r="2758" spans="1:4" ht="12.75">
      <c r="A2758" s="102"/>
      <c r="B2758" s="102"/>
      <c r="C2758" s="102"/>
      <c r="D2758" s="102"/>
    </row>
    <row r="2759" spans="1:4" ht="12.75">
      <c r="A2759" s="102"/>
      <c r="B2759" s="102"/>
      <c r="C2759" s="102"/>
      <c r="D2759" s="102"/>
    </row>
    <row r="2760" spans="1:4" ht="12.75">
      <c r="A2760" s="102"/>
      <c r="B2760" s="102"/>
      <c r="C2760" s="102"/>
      <c r="D2760" s="102"/>
    </row>
    <row r="2761" spans="1:4" ht="12.75">
      <c r="A2761" s="102"/>
      <c r="B2761" s="102"/>
      <c r="C2761" s="102"/>
      <c r="D2761" s="102"/>
    </row>
    <row r="2762" spans="1:4" ht="12.75">
      <c r="A2762" s="102"/>
      <c r="B2762" s="102"/>
      <c r="C2762" s="102"/>
      <c r="D2762" s="102"/>
    </row>
    <row r="2763" spans="1:4" ht="12.75">
      <c r="A2763" s="102"/>
      <c r="B2763" s="102"/>
      <c r="C2763" s="102"/>
      <c r="D2763" s="102"/>
    </row>
    <row r="2764" spans="1:4" ht="12.75">
      <c r="A2764" s="102"/>
      <c r="B2764" s="102"/>
      <c r="C2764" s="102"/>
      <c r="D2764" s="102"/>
    </row>
    <row r="2765" spans="1:4" ht="12.75">
      <c r="A2765" s="102"/>
      <c r="B2765" s="102"/>
      <c r="C2765" s="102"/>
      <c r="D2765" s="102"/>
    </row>
    <row r="2766" spans="1:4" ht="12.75">
      <c r="A2766" s="102"/>
      <c r="B2766" s="102"/>
      <c r="C2766" s="102"/>
      <c r="D2766" s="102"/>
    </row>
    <row r="2767" spans="1:4" ht="12.75">
      <c r="A2767" s="102"/>
      <c r="B2767" s="102"/>
      <c r="C2767" s="102"/>
      <c r="D2767" s="102"/>
    </row>
    <row r="2768" spans="1:4" ht="12.75">
      <c r="A2768" s="102"/>
      <c r="B2768" s="102"/>
      <c r="C2768" s="102"/>
      <c r="D2768" s="102"/>
    </row>
    <row r="2769" spans="1:4" ht="12.75">
      <c r="A2769" s="102"/>
      <c r="B2769" s="102"/>
      <c r="C2769" s="102"/>
      <c r="D2769" s="102"/>
    </row>
    <row r="2770" spans="1:4" ht="12.75">
      <c r="A2770" s="102"/>
      <c r="B2770" s="102"/>
      <c r="C2770" s="102"/>
      <c r="D2770" s="102"/>
    </row>
    <row r="2771" spans="1:4" ht="12.75">
      <c r="A2771" s="102"/>
      <c r="B2771" s="102"/>
      <c r="C2771" s="102"/>
      <c r="D2771" s="102"/>
    </row>
    <row r="2772" spans="1:4" ht="12.75">
      <c r="A2772" s="102"/>
      <c r="B2772" s="102"/>
      <c r="C2772" s="102"/>
      <c r="D2772" s="102"/>
    </row>
    <row r="2773" spans="1:4" ht="12.75">
      <c r="A2773" s="102"/>
      <c r="B2773" s="102"/>
      <c r="C2773" s="102"/>
      <c r="D2773" s="102"/>
    </row>
    <row r="2774" spans="1:4" ht="12.75">
      <c r="A2774" s="102"/>
      <c r="B2774" s="102"/>
      <c r="C2774" s="102"/>
      <c r="D2774" s="102"/>
    </row>
    <row r="2775" spans="1:4" ht="12.75">
      <c r="A2775" s="102"/>
      <c r="B2775" s="102"/>
      <c r="C2775" s="102"/>
      <c r="D2775" s="102"/>
    </row>
    <row r="2776" spans="1:4" ht="12.75">
      <c r="A2776" s="102"/>
      <c r="B2776" s="102"/>
      <c r="C2776" s="102"/>
      <c r="D2776" s="102"/>
    </row>
    <row r="2777" spans="1:4" ht="12.75">
      <c r="A2777" s="102"/>
      <c r="B2777" s="102"/>
      <c r="C2777" s="102"/>
      <c r="D2777" s="102"/>
    </row>
    <row r="2778" spans="1:4" ht="12.75">
      <c r="A2778" s="102"/>
      <c r="B2778" s="102"/>
      <c r="C2778" s="102"/>
      <c r="D2778" s="102"/>
    </row>
    <row r="2779" spans="1:4" ht="12.75">
      <c r="A2779" s="102"/>
      <c r="B2779" s="102"/>
      <c r="C2779" s="102"/>
      <c r="D2779" s="102"/>
    </row>
    <row r="2780" spans="1:4" ht="12.75">
      <c r="A2780" s="102"/>
      <c r="B2780" s="102"/>
      <c r="C2780" s="102"/>
      <c r="D2780" s="102"/>
    </row>
    <row r="2781" spans="1:4" ht="12.75">
      <c r="A2781" s="102"/>
      <c r="B2781" s="102"/>
      <c r="C2781" s="102"/>
      <c r="D2781" s="102"/>
    </row>
    <row r="2782" spans="1:4" ht="12.75">
      <c r="A2782" s="102"/>
      <c r="B2782" s="102"/>
      <c r="C2782" s="102"/>
      <c r="D2782" s="102"/>
    </row>
    <row r="2783" spans="1:4" ht="12.75">
      <c r="A2783" s="102"/>
      <c r="B2783" s="102"/>
      <c r="C2783" s="102"/>
      <c r="D2783" s="102"/>
    </row>
    <row r="2784" spans="1:4" ht="12.75">
      <c r="A2784" s="102"/>
      <c r="B2784" s="102"/>
      <c r="C2784" s="102"/>
      <c r="D2784" s="102"/>
    </row>
    <row r="2785" spans="1:4" ht="12.75">
      <c r="A2785" s="102"/>
      <c r="B2785" s="102"/>
      <c r="C2785" s="102"/>
      <c r="D2785" s="102"/>
    </row>
    <row r="2786" spans="1:4" ht="12.75">
      <c r="A2786" s="102"/>
      <c r="B2786" s="102"/>
      <c r="C2786" s="102"/>
      <c r="D2786" s="102"/>
    </row>
    <row r="2787" spans="1:4" ht="12.75">
      <c r="A2787" s="102"/>
      <c r="B2787" s="102"/>
      <c r="C2787" s="102"/>
      <c r="D2787" s="102"/>
    </row>
    <row r="2788" spans="1:4" ht="12.75">
      <c r="A2788" s="102"/>
      <c r="B2788" s="102"/>
      <c r="C2788" s="102"/>
      <c r="D2788" s="102"/>
    </row>
    <row r="2789" spans="1:4" ht="12.75">
      <c r="A2789" s="102"/>
      <c r="B2789" s="102"/>
      <c r="C2789" s="102"/>
      <c r="D2789" s="102"/>
    </row>
    <row r="2790" spans="1:4" ht="12.75">
      <c r="A2790" s="102"/>
      <c r="B2790" s="102"/>
      <c r="C2790" s="102"/>
      <c r="D2790" s="102"/>
    </row>
    <row r="2791" spans="1:4" ht="12.75">
      <c r="A2791" s="102"/>
      <c r="B2791" s="102"/>
      <c r="C2791" s="102"/>
      <c r="D2791" s="102"/>
    </row>
    <row r="2792" spans="1:4" ht="12.75">
      <c r="A2792" s="102"/>
      <c r="B2792" s="102"/>
      <c r="C2792" s="102"/>
      <c r="D2792" s="102"/>
    </row>
    <row r="2793" spans="1:4" ht="12.75">
      <c r="A2793" s="102"/>
      <c r="B2793" s="102"/>
      <c r="C2793" s="102"/>
      <c r="D2793" s="102"/>
    </row>
    <row r="2794" spans="1:4" ht="12.75">
      <c r="A2794" s="102"/>
      <c r="B2794" s="102"/>
      <c r="C2794" s="102"/>
      <c r="D2794" s="102"/>
    </row>
    <row r="2795" spans="1:4" ht="12.75">
      <c r="A2795" s="102"/>
      <c r="B2795" s="102"/>
      <c r="C2795" s="102"/>
      <c r="D2795" s="102"/>
    </row>
    <row r="2796" spans="1:4" ht="12.75">
      <c r="A2796" s="102"/>
      <c r="B2796" s="102"/>
      <c r="C2796" s="102"/>
      <c r="D2796" s="102"/>
    </row>
    <row r="2797" spans="1:4" ht="12.75">
      <c r="A2797" s="102"/>
      <c r="B2797" s="102"/>
      <c r="C2797" s="102"/>
      <c r="D2797" s="102"/>
    </row>
    <row r="2798" spans="1:4" ht="12.75">
      <c r="A2798" s="102"/>
      <c r="B2798" s="102"/>
      <c r="C2798" s="102"/>
      <c r="D2798" s="102"/>
    </row>
    <row r="2799" spans="1:4" ht="12.75">
      <c r="A2799" s="102"/>
      <c r="B2799" s="102"/>
      <c r="C2799" s="102"/>
      <c r="D2799" s="102"/>
    </row>
    <row r="2800" spans="1:4" ht="12.75">
      <c r="A2800" s="102"/>
      <c r="B2800" s="102"/>
      <c r="C2800" s="102"/>
      <c r="D2800" s="102"/>
    </row>
    <row r="2801" spans="1:4" ht="12.75">
      <c r="A2801" s="102"/>
      <c r="B2801" s="102"/>
      <c r="C2801" s="102"/>
      <c r="D2801" s="102"/>
    </row>
    <row r="2802" spans="1:4" ht="12.75">
      <c r="A2802" s="102"/>
      <c r="B2802" s="102"/>
      <c r="C2802" s="102"/>
      <c r="D2802" s="102"/>
    </row>
    <row r="2803" spans="1:4" ht="12.75">
      <c r="A2803" s="102"/>
      <c r="B2803" s="102"/>
      <c r="C2803" s="102"/>
      <c r="D2803" s="102"/>
    </row>
    <row r="2804" spans="1:4" ht="12.75">
      <c r="A2804" s="102"/>
      <c r="B2804" s="102"/>
      <c r="C2804" s="102"/>
      <c r="D2804" s="102"/>
    </row>
    <row r="2805" spans="1:4" ht="12.75">
      <c r="A2805" s="102"/>
      <c r="B2805" s="102"/>
      <c r="C2805" s="102"/>
      <c r="D2805" s="102"/>
    </row>
    <row r="2806" spans="1:4" ht="12.75">
      <c r="A2806" s="102"/>
      <c r="B2806" s="102"/>
      <c r="C2806" s="102"/>
      <c r="D2806" s="102"/>
    </row>
    <row r="2807" spans="1:4" ht="12.75">
      <c r="A2807" s="102"/>
      <c r="B2807" s="102"/>
      <c r="C2807" s="102"/>
      <c r="D2807" s="102"/>
    </row>
    <row r="2808" spans="1:4" ht="12.75">
      <c r="A2808" s="102"/>
      <c r="B2808" s="102"/>
      <c r="C2808" s="102"/>
      <c r="D2808" s="102"/>
    </row>
    <row r="2809" spans="1:4" ht="12.75">
      <c r="A2809" s="102"/>
      <c r="B2809" s="102"/>
      <c r="C2809" s="102"/>
      <c r="D2809" s="102"/>
    </row>
    <row r="2810" spans="1:4" ht="12.75">
      <c r="A2810" s="102"/>
      <c r="B2810" s="102"/>
      <c r="C2810" s="102"/>
      <c r="D2810" s="102"/>
    </row>
    <row r="2811" spans="1:4" ht="12.75">
      <c r="A2811" s="102"/>
      <c r="B2811" s="102"/>
      <c r="C2811" s="102"/>
      <c r="D2811" s="102"/>
    </row>
    <row r="2812" spans="1:4" ht="12.75">
      <c r="A2812" s="102"/>
      <c r="B2812" s="102"/>
      <c r="C2812" s="102"/>
      <c r="D2812" s="102"/>
    </row>
    <row r="2813" spans="1:4" ht="12.75">
      <c r="A2813" s="102"/>
      <c r="B2813" s="102"/>
      <c r="C2813" s="102"/>
      <c r="D2813" s="102"/>
    </row>
    <row r="2814" spans="1:4" ht="12.75">
      <c r="A2814" s="102"/>
      <c r="B2814" s="102"/>
      <c r="C2814" s="102"/>
      <c r="D2814" s="102"/>
    </row>
    <row r="2815" spans="1:4" ht="12.75">
      <c r="A2815" s="102"/>
      <c r="B2815" s="102"/>
      <c r="C2815" s="102"/>
      <c r="D2815" s="102"/>
    </row>
    <row r="2816" spans="1:4" ht="12.75">
      <c r="A2816" s="102"/>
      <c r="B2816" s="102"/>
      <c r="C2816" s="102"/>
      <c r="D2816" s="102"/>
    </row>
    <row r="2817" spans="1:4" ht="12.75">
      <c r="A2817" s="102"/>
      <c r="B2817" s="102"/>
      <c r="C2817" s="102"/>
      <c r="D2817" s="102"/>
    </row>
    <row r="2818" spans="1:4" ht="12.75">
      <c r="A2818" s="102"/>
      <c r="B2818" s="102"/>
      <c r="C2818" s="102"/>
      <c r="D2818" s="102"/>
    </row>
    <row r="2819" spans="1:4" ht="12.75">
      <c r="A2819" s="102"/>
      <c r="B2819" s="102"/>
      <c r="C2819" s="102"/>
      <c r="D2819" s="102"/>
    </row>
    <row r="2820" spans="1:4" ht="12.75">
      <c r="A2820" s="102"/>
      <c r="B2820" s="102"/>
      <c r="C2820" s="102"/>
      <c r="D2820" s="102"/>
    </row>
    <row r="2821" spans="1:4" ht="12.75">
      <c r="A2821" s="102"/>
      <c r="B2821" s="102"/>
      <c r="C2821" s="102"/>
      <c r="D2821" s="102"/>
    </row>
    <row r="2822" spans="1:4" ht="12.75">
      <c r="A2822" s="102"/>
      <c r="B2822" s="102"/>
      <c r="C2822" s="102"/>
      <c r="D2822" s="102"/>
    </row>
    <row r="2823" spans="1:4" ht="12.75">
      <c r="A2823" s="102"/>
      <c r="B2823" s="102"/>
      <c r="C2823" s="102"/>
      <c r="D2823" s="102"/>
    </row>
    <row r="2824" spans="1:4" ht="12.75">
      <c r="A2824" s="102"/>
      <c r="B2824" s="102"/>
      <c r="C2824" s="102"/>
      <c r="D2824" s="102"/>
    </row>
    <row r="2825" spans="1:4" ht="12.75">
      <c r="A2825" s="102"/>
      <c r="B2825" s="102"/>
      <c r="C2825" s="102"/>
      <c r="D2825" s="102"/>
    </row>
    <row r="2826" spans="1:4" ht="12.75">
      <c r="A2826" s="102"/>
      <c r="B2826" s="102"/>
      <c r="C2826" s="102"/>
      <c r="D2826" s="102"/>
    </row>
    <row r="2827" spans="1:4" ht="12.75">
      <c r="A2827" s="102"/>
      <c r="B2827" s="102"/>
      <c r="C2827" s="102"/>
      <c r="D2827" s="102"/>
    </row>
    <row r="2828" spans="1:4" ht="12.75">
      <c r="A2828" s="102"/>
      <c r="B2828" s="102"/>
      <c r="C2828" s="102"/>
      <c r="D2828" s="102"/>
    </row>
    <row r="2829" spans="1:4" ht="12.75">
      <c r="A2829" s="102"/>
      <c r="B2829" s="102"/>
      <c r="C2829" s="102"/>
      <c r="D2829" s="102"/>
    </row>
    <row r="2830" spans="1:4" ht="12.75">
      <c r="A2830" s="102"/>
      <c r="B2830" s="102"/>
      <c r="C2830" s="102"/>
      <c r="D2830" s="102"/>
    </row>
    <row r="2831" spans="1:4" ht="12.75">
      <c r="A2831" s="102"/>
      <c r="B2831" s="102"/>
      <c r="C2831" s="102"/>
      <c r="D2831" s="102"/>
    </row>
    <row r="2832" spans="1:4" ht="12.75">
      <c r="A2832" s="102"/>
      <c r="B2832" s="102"/>
      <c r="C2832" s="102"/>
      <c r="D2832" s="102"/>
    </row>
    <row r="2833" spans="1:4" ht="12.75">
      <c r="A2833" s="102"/>
      <c r="B2833" s="102"/>
      <c r="C2833" s="102"/>
      <c r="D2833" s="102"/>
    </row>
    <row r="2834" spans="1:4" ht="12.75">
      <c r="A2834" s="102"/>
      <c r="B2834" s="102"/>
      <c r="C2834" s="102"/>
      <c r="D2834" s="102"/>
    </row>
    <row r="2835" spans="1:4" ht="12.75">
      <c r="A2835" s="102"/>
      <c r="B2835" s="102"/>
      <c r="C2835" s="102"/>
      <c r="D2835" s="102"/>
    </row>
    <row r="2836" spans="1:4" ht="12.75">
      <c r="A2836" s="102"/>
      <c r="B2836" s="102"/>
      <c r="C2836" s="102"/>
      <c r="D2836" s="102"/>
    </row>
    <row r="2837" spans="1:4" ht="12.75">
      <c r="A2837" s="102"/>
      <c r="B2837" s="102"/>
      <c r="C2837" s="102"/>
      <c r="D2837" s="102"/>
    </row>
    <row r="2838" spans="1:4" ht="12.75">
      <c r="A2838" s="102"/>
      <c r="B2838" s="102"/>
      <c r="C2838" s="102"/>
      <c r="D2838" s="102"/>
    </row>
    <row r="2839" spans="1:4" ht="12.75">
      <c r="A2839" s="102"/>
      <c r="B2839" s="102"/>
      <c r="C2839" s="102"/>
      <c r="D2839" s="102"/>
    </row>
    <row r="2840" spans="1:4" ht="12.75">
      <c r="A2840" s="102"/>
      <c r="B2840" s="102"/>
      <c r="C2840" s="102"/>
      <c r="D2840" s="102"/>
    </row>
    <row r="2841" spans="1:4" ht="12.75">
      <c r="A2841" s="102"/>
      <c r="B2841" s="102"/>
      <c r="C2841" s="102"/>
      <c r="D2841" s="102"/>
    </row>
    <row r="2842" spans="1:4" ht="12.75">
      <c r="A2842" s="102"/>
      <c r="B2842" s="102"/>
      <c r="C2842" s="102"/>
      <c r="D2842" s="102"/>
    </row>
    <row r="2843" spans="1:4" ht="12.75">
      <c r="A2843" s="102"/>
      <c r="B2843" s="102"/>
      <c r="C2843" s="102"/>
      <c r="D2843" s="102"/>
    </row>
    <row r="2844" spans="1:4" ht="12.75">
      <c r="A2844" s="102"/>
      <c r="B2844" s="102"/>
      <c r="C2844" s="102"/>
      <c r="D2844" s="102"/>
    </row>
    <row r="2845" spans="1:4" ht="12.75">
      <c r="A2845" s="102"/>
      <c r="B2845" s="102"/>
      <c r="C2845" s="102"/>
      <c r="D2845" s="102"/>
    </row>
    <row r="2846" spans="1:4" ht="12.75">
      <c r="A2846" s="102"/>
      <c r="B2846" s="102"/>
      <c r="C2846" s="102"/>
      <c r="D2846" s="102"/>
    </row>
    <row r="2847" spans="1:4" ht="12.75">
      <c r="A2847" s="102"/>
      <c r="B2847" s="102"/>
      <c r="C2847" s="102"/>
      <c r="D2847" s="102"/>
    </row>
    <row r="2848" spans="1:4" ht="12.75">
      <c r="A2848" s="102"/>
      <c r="B2848" s="102"/>
      <c r="C2848" s="102"/>
      <c r="D2848" s="102"/>
    </row>
    <row r="2849" spans="1:4" ht="12.75">
      <c r="A2849" s="102"/>
      <c r="B2849" s="102"/>
      <c r="C2849" s="102"/>
      <c r="D2849" s="102"/>
    </row>
    <row r="2850" spans="1:4" ht="12.75">
      <c r="A2850" s="102"/>
      <c r="B2850" s="102"/>
      <c r="C2850" s="102"/>
      <c r="D2850" s="102"/>
    </row>
    <row r="2851" spans="1:4" ht="12.75">
      <c r="A2851" s="102"/>
      <c r="B2851" s="102"/>
      <c r="C2851" s="102"/>
      <c r="D2851" s="102"/>
    </row>
    <row r="2852" spans="1:4" ht="12.75">
      <c r="A2852" s="102"/>
      <c r="B2852" s="102"/>
      <c r="C2852" s="102"/>
      <c r="D2852" s="102"/>
    </row>
    <row r="2853" spans="1:4" ht="12.75">
      <c r="A2853" s="102"/>
      <c r="B2853" s="102"/>
      <c r="C2853" s="102"/>
      <c r="D2853" s="102"/>
    </row>
    <row r="2854" spans="1:4" ht="12.75">
      <c r="A2854" s="102"/>
      <c r="B2854" s="102"/>
      <c r="C2854" s="102"/>
      <c r="D2854" s="102"/>
    </row>
    <row r="2855" spans="1:4" ht="12.75">
      <c r="A2855" s="102"/>
      <c r="B2855" s="102"/>
      <c r="C2855" s="102"/>
      <c r="D2855" s="102"/>
    </row>
    <row r="2856" spans="1:4" ht="12.75">
      <c r="A2856" s="102"/>
      <c r="B2856" s="102"/>
      <c r="C2856" s="102"/>
      <c r="D2856" s="102"/>
    </row>
    <row r="2857" spans="1:4" ht="12.75">
      <c r="A2857" s="102"/>
      <c r="B2857" s="102"/>
      <c r="C2857" s="102"/>
      <c r="D2857" s="102"/>
    </row>
    <row r="2858" spans="1:4" ht="12.75">
      <c r="A2858" s="102"/>
      <c r="B2858" s="102"/>
      <c r="C2858" s="102"/>
      <c r="D2858" s="102"/>
    </row>
    <row r="2859" spans="1:4" ht="12.75">
      <c r="A2859" s="102"/>
      <c r="B2859" s="102"/>
      <c r="C2859" s="102"/>
      <c r="D2859" s="102"/>
    </row>
    <row r="2860" spans="1:4" ht="12.75">
      <c r="A2860" s="102"/>
      <c r="B2860" s="102"/>
      <c r="C2860" s="102"/>
      <c r="D2860" s="102"/>
    </row>
    <row r="2861" spans="1:4" ht="12.75">
      <c r="A2861" s="102"/>
      <c r="B2861" s="102"/>
      <c r="C2861" s="102"/>
      <c r="D2861" s="102"/>
    </row>
    <row r="2862" spans="1:4" ht="12.75">
      <c r="A2862" s="102"/>
      <c r="B2862" s="102"/>
      <c r="C2862" s="102"/>
      <c r="D2862" s="102"/>
    </row>
    <row r="2863" spans="1:4" ht="12.75">
      <c r="A2863" s="102"/>
      <c r="B2863" s="102"/>
      <c r="C2863" s="102"/>
      <c r="D2863" s="102"/>
    </row>
    <row r="2864" spans="1:4" ht="12.75">
      <c r="A2864" s="102"/>
      <c r="B2864" s="102"/>
      <c r="C2864" s="102"/>
      <c r="D2864" s="102"/>
    </row>
    <row r="2865" spans="1:4" ht="12.75">
      <c r="A2865" s="102"/>
      <c r="B2865" s="102"/>
      <c r="C2865" s="102"/>
      <c r="D2865" s="102"/>
    </row>
    <row r="2866" spans="1:4" ht="12.75">
      <c r="A2866" s="102"/>
      <c r="B2866" s="102"/>
      <c r="C2866" s="102"/>
      <c r="D2866" s="102"/>
    </row>
    <row r="2867" spans="1:4" ht="12.75">
      <c r="A2867" s="102"/>
      <c r="B2867" s="102"/>
      <c r="C2867" s="102"/>
      <c r="D2867" s="102"/>
    </row>
    <row r="2868" spans="1:4" ht="12.75">
      <c r="A2868" s="102"/>
      <c r="B2868" s="102"/>
      <c r="C2868" s="102"/>
      <c r="D2868" s="102"/>
    </row>
    <row r="2869" spans="1:4" ht="12.75">
      <c r="A2869" s="102"/>
      <c r="B2869" s="102"/>
      <c r="C2869" s="102"/>
      <c r="D2869" s="102"/>
    </row>
    <row r="2870" spans="1:4" ht="12.75">
      <c r="A2870" s="102"/>
      <c r="B2870" s="102"/>
      <c r="C2870" s="102"/>
      <c r="D2870" s="102"/>
    </row>
    <row r="2871" spans="1:4" ht="12.75">
      <c r="A2871" s="102"/>
      <c r="B2871" s="102"/>
      <c r="C2871" s="102"/>
      <c r="D2871" s="102"/>
    </row>
    <row r="2872" spans="1:4" ht="12.75">
      <c r="A2872" s="102"/>
      <c r="B2872" s="102"/>
      <c r="C2872" s="102"/>
      <c r="D2872" s="102"/>
    </row>
    <row r="2873" spans="1:4" ht="12.75">
      <c r="A2873" s="102"/>
      <c r="B2873" s="102"/>
      <c r="C2873" s="102"/>
      <c r="D2873" s="102"/>
    </row>
    <row r="2874" spans="1:4" ht="12.75">
      <c r="A2874" s="102"/>
      <c r="B2874" s="102"/>
      <c r="C2874" s="102"/>
      <c r="D2874" s="102"/>
    </row>
    <row r="2875" spans="1:4" ht="12.75">
      <c r="A2875" s="102"/>
      <c r="B2875" s="102"/>
      <c r="C2875" s="102"/>
      <c r="D2875" s="102"/>
    </row>
    <row r="2876" spans="1:4" ht="12.75">
      <c r="A2876" s="102"/>
      <c r="B2876" s="102"/>
      <c r="C2876" s="102"/>
      <c r="D2876" s="102"/>
    </row>
    <row r="2877" spans="1:4" ht="12.75">
      <c r="A2877" s="102"/>
      <c r="B2877" s="102"/>
      <c r="C2877" s="102"/>
      <c r="D2877" s="102"/>
    </row>
    <row r="2878" spans="1:4" ht="12.75">
      <c r="A2878" s="102"/>
      <c r="B2878" s="102"/>
      <c r="C2878" s="102"/>
      <c r="D2878" s="102"/>
    </row>
    <row r="2879" spans="1:4" ht="12.75">
      <c r="A2879" s="102"/>
      <c r="B2879" s="102"/>
      <c r="C2879" s="102"/>
      <c r="D2879" s="102"/>
    </row>
    <row r="2880" spans="1:4" ht="12.75">
      <c r="A2880" s="102"/>
      <c r="B2880" s="102"/>
      <c r="C2880" s="102"/>
      <c r="D2880" s="102"/>
    </row>
    <row r="2881" spans="1:4" ht="12.75">
      <c r="A2881" s="102"/>
      <c r="B2881" s="102"/>
      <c r="C2881" s="102"/>
      <c r="D2881" s="102"/>
    </row>
    <row r="2882" spans="1:4" ht="12.75">
      <c r="A2882" s="102"/>
      <c r="B2882" s="102"/>
      <c r="C2882" s="102"/>
      <c r="D2882" s="102"/>
    </row>
    <row r="2883" spans="1:4" ht="12.75">
      <c r="A2883" s="102"/>
      <c r="B2883" s="102"/>
      <c r="C2883" s="102"/>
      <c r="D2883" s="102"/>
    </row>
    <row r="2884" spans="1:4" ht="12.75">
      <c r="A2884" s="102"/>
      <c r="B2884" s="102"/>
      <c r="C2884" s="102"/>
      <c r="D2884" s="102"/>
    </row>
    <row r="2885" spans="1:4" ht="12.75">
      <c r="A2885" s="102"/>
      <c r="B2885" s="102"/>
      <c r="C2885" s="102"/>
      <c r="D2885" s="102"/>
    </row>
    <row r="2886" spans="1:4" ht="12.75">
      <c r="A2886" s="102"/>
      <c r="B2886" s="102"/>
      <c r="C2886" s="102"/>
      <c r="D2886" s="102"/>
    </row>
    <row r="2887" spans="1:4" ht="12.75">
      <c r="A2887" s="102"/>
      <c r="B2887" s="102"/>
      <c r="C2887" s="102"/>
      <c r="D2887" s="102"/>
    </row>
    <row r="2888" spans="1:4" ht="12.75">
      <c r="A2888" s="102"/>
      <c r="B2888" s="102"/>
      <c r="C2888" s="102"/>
      <c r="D2888" s="102"/>
    </row>
    <row r="2889" spans="1:4" ht="12.75">
      <c r="A2889" s="102"/>
      <c r="B2889" s="102"/>
      <c r="C2889" s="102"/>
      <c r="D2889" s="102"/>
    </row>
    <row r="2890" spans="1:4" ht="12.75">
      <c r="A2890" s="102"/>
      <c r="B2890" s="102"/>
      <c r="C2890" s="102"/>
      <c r="D2890" s="102"/>
    </row>
    <row r="2891" spans="1:4" ht="12.75">
      <c r="A2891" s="102"/>
      <c r="B2891" s="102"/>
      <c r="C2891" s="102"/>
      <c r="D2891" s="102"/>
    </row>
    <row r="2892" spans="1:4" ht="12.75">
      <c r="A2892" s="102"/>
      <c r="B2892" s="102"/>
      <c r="C2892" s="102"/>
      <c r="D2892" s="102"/>
    </row>
    <row r="2893" spans="1:4" ht="12.75">
      <c r="A2893" s="102"/>
      <c r="B2893" s="102"/>
      <c r="C2893" s="102"/>
      <c r="D2893" s="102"/>
    </row>
    <row r="2894" spans="1:4" ht="12.75">
      <c r="A2894" s="102"/>
      <c r="B2894" s="102"/>
      <c r="C2894" s="102"/>
      <c r="D2894" s="102"/>
    </row>
    <row r="2895" spans="1:4" ht="12.75">
      <c r="A2895" s="102"/>
      <c r="B2895" s="102"/>
      <c r="C2895" s="102"/>
      <c r="D2895" s="102"/>
    </row>
    <row r="2896" spans="1:4" ht="12.75">
      <c r="A2896" s="102"/>
      <c r="B2896" s="102"/>
      <c r="C2896" s="102"/>
      <c r="D2896" s="102"/>
    </row>
    <row r="2897" spans="1:4" ht="12.75">
      <c r="A2897" s="102"/>
      <c r="B2897" s="102"/>
      <c r="C2897" s="102"/>
      <c r="D2897" s="102"/>
    </row>
    <row r="2898" spans="1:4" ht="12.75">
      <c r="A2898" s="102"/>
      <c r="B2898" s="102"/>
      <c r="C2898" s="102"/>
      <c r="D2898" s="102"/>
    </row>
    <row r="2899" spans="1:4" ht="12.75">
      <c r="A2899" s="102"/>
      <c r="B2899" s="102"/>
      <c r="C2899" s="102"/>
      <c r="D2899" s="102"/>
    </row>
    <row r="2900" spans="1:4" ht="12.75">
      <c r="A2900" s="102"/>
      <c r="B2900" s="102"/>
      <c r="C2900" s="102"/>
      <c r="D2900" s="102"/>
    </row>
    <row r="2901" spans="1:4" ht="12.75">
      <c r="A2901" s="102"/>
      <c r="B2901" s="102"/>
      <c r="C2901" s="102"/>
      <c r="D2901" s="102"/>
    </row>
    <row r="2902" spans="1:4" ht="12.75">
      <c r="A2902" s="102"/>
      <c r="B2902" s="102"/>
      <c r="C2902" s="102"/>
      <c r="D2902" s="102"/>
    </row>
    <row r="2903" spans="1:4" ht="12.75">
      <c r="A2903" s="102"/>
      <c r="B2903" s="102"/>
      <c r="C2903" s="102"/>
      <c r="D2903" s="102"/>
    </row>
    <row r="2904" spans="1:4" ht="12.75">
      <c r="A2904" s="102"/>
      <c r="B2904" s="102"/>
      <c r="C2904" s="102"/>
      <c r="D2904" s="102"/>
    </row>
    <row r="2905" spans="1:4" ht="12.75">
      <c r="A2905" s="102"/>
      <c r="B2905" s="102"/>
      <c r="C2905" s="102"/>
      <c r="D2905" s="102"/>
    </row>
    <row r="2906" spans="1:4" ht="12.75">
      <c r="A2906" s="102"/>
      <c r="B2906" s="102"/>
      <c r="C2906" s="102"/>
      <c r="D2906" s="102"/>
    </row>
    <row r="2907" spans="1:4" ht="12.75">
      <c r="A2907" s="102"/>
      <c r="B2907" s="102"/>
      <c r="C2907" s="102"/>
      <c r="D2907" s="102"/>
    </row>
    <row r="2908" spans="1:4" ht="12.75">
      <c r="A2908" s="102"/>
      <c r="B2908" s="102"/>
      <c r="C2908" s="102"/>
      <c r="D2908" s="102"/>
    </row>
    <row r="2909" spans="1:4" ht="12.75">
      <c r="A2909" s="102"/>
      <c r="B2909" s="102"/>
      <c r="C2909" s="102"/>
      <c r="D2909" s="102"/>
    </row>
    <row r="2910" spans="1:4" ht="12.75">
      <c r="A2910" s="102"/>
      <c r="B2910" s="102"/>
      <c r="C2910" s="102"/>
      <c r="D2910" s="102"/>
    </row>
    <row r="2911" spans="1:4" ht="12.75">
      <c r="A2911" s="102"/>
      <c r="B2911" s="102"/>
      <c r="C2911" s="102"/>
      <c r="D2911" s="102"/>
    </row>
    <row r="2912" spans="1:4" ht="12.75">
      <c r="A2912" s="102"/>
      <c r="B2912" s="102"/>
      <c r="C2912" s="102"/>
      <c r="D2912" s="102"/>
    </row>
    <row r="2913" spans="1:4" ht="12.75">
      <c r="A2913" s="102"/>
      <c r="B2913" s="102"/>
      <c r="C2913" s="102"/>
      <c r="D2913" s="102"/>
    </row>
    <row r="2914" spans="1:4" ht="12.75">
      <c r="A2914" s="102"/>
      <c r="B2914" s="102"/>
      <c r="C2914" s="102"/>
      <c r="D2914" s="102"/>
    </row>
    <row r="2915" spans="1:4" ht="12.75">
      <c r="A2915" s="102"/>
      <c r="B2915" s="102"/>
      <c r="C2915" s="102"/>
      <c r="D2915" s="102"/>
    </row>
    <row r="2916" spans="1:4" ht="12.75">
      <c r="A2916" s="102"/>
      <c r="B2916" s="102"/>
      <c r="C2916" s="102"/>
      <c r="D2916" s="102"/>
    </row>
    <row r="2917" spans="1:4" ht="12.75">
      <c r="A2917" s="102"/>
      <c r="B2917" s="102"/>
      <c r="C2917" s="102"/>
      <c r="D2917" s="102"/>
    </row>
    <row r="2918" spans="1:4" ht="12.75">
      <c r="A2918" s="102"/>
      <c r="B2918" s="102"/>
      <c r="C2918" s="102"/>
      <c r="D2918" s="102"/>
    </row>
    <row r="2919" spans="1:4" ht="12.75">
      <c r="A2919" s="102"/>
      <c r="B2919" s="102"/>
      <c r="C2919" s="102"/>
      <c r="D2919" s="102"/>
    </row>
    <row r="2920" spans="1:4" ht="12.75">
      <c r="A2920" s="102"/>
      <c r="B2920" s="102"/>
      <c r="C2920" s="102"/>
      <c r="D2920" s="102"/>
    </row>
    <row r="2921" spans="1:4" ht="12.75">
      <c r="A2921" s="102"/>
      <c r="B2921" s="102"/>
      <c r="C2921" s="102"/>
      <c r="D2921" s="102"/>
    </row>
    <row r="2922" spans="1:4" ht="12.75">
      <c r="A2922" s="102"/>
      <c r="B2922" s="102"/>
      <c r="C2922" s="102"/>
      <c r="D2922" s="102"/>
    </row>
    <row r="2923" spans="1:4" ht="12.75">
      <c r="A2923" s="102"/>
      <c r="B2923" s="102"/>
      <c r="C2923" s="102"/>
      <c r="D2923" s="102"/>
    </row>
    <row r="2924" spans="1:4" ht="12.75">
      <c r="A2924" s="102"/>
      <c r="B2924" s="102"/>
      <c r="C2924" s="102"/>
      <c r="D2924" s="102"/>
    </row>
    <row r="2925" spans="1:4" ht="12.75">
      <c r="A2925" s="102"/>
      <c r="B2925" s="102"/>
      <c r="C2925" s="102"/>
      <c r="D2925" s="102"/>
    </row>
    <row r="2926" spans="1:4" ht="12.75">
      <c r="A2926" s="102"/>
      <c r="B2926" s="102"/>
      <c r="C2926" s="102"/>
      <c r="D2926" s="102"/>
    </row>
    <row r="2927" spans="1:4" ht="12.75">
      <c r="A2927" s="102"/>
      <c r="B2927" s="102"/>
      <c r="C2927" s="102"/>
      <c r="D2927" s="102"/>
    </row>
    <row r="2928" spans="1:4" ht="12.75">
      <c r="A2928" s="102"/>
      <c r="B2928" s="102"/>
      <c r="C2928" s="102"/>
      <c r="D2928" s="102"/>
    </row>
    <row r="2929" spans="1:4" ht="12.75">
      <c r="A2929" s="102"/>
      <c r="B2929" s="102"/>
      <c r="C2929" s="102"/>
      <c r="D2929" s="102"/>
    </row>
    <row r="2930" spans="1:4" ht="12.75">
      <c r="A2930" s="102"/>
      <c r="B2930" s="102"/>
      <c r="C2930" s="102"/>
      <c r="D2930" s="102"/>
    </row>
    <row r="2931" spans="1:4" ht="12.75">
      <c r="A2931" s="102"/>
      <c r="B2931" s="102"/>
      <c r="C2931" s="102"/>
      <c r="D2931" s="102"/>
    </row>
    <row r="2932" spans="1:4" ht="12.75">
      <c r="A2932" s="102"/>
      <c r="B2932" s="102"/>
      <c r="C2932" s="102"/>
      <c r="D2932" s="102"/>
    </row>
    <row r="2933" spans="1:4" ht="12.75">
      <c r="A2933" s="102"/>
      <c r="B2933" s="102"/>
      <c r="C2933" s="102"/>
      <c r="D2933" s="102"/>
    </row>
    <row r="2934" spans="1:4" ht="12.75">
      <c r="A2934" s="102"/>
      <c r="B2934" s="102"/>
      <c r="C2934" s="102"/>
      <c r="D2934" s="102"/>
    </row>
    <row r="2935" spans="1:4" ht="12.75">
      <c r="A2935" s="102"/>
      <c r="B2935" s="102"/>
      <c r="C2935" s="102"/>
      <c r="D2935" s="102"/>
    </row>
    <row r="2936" spans="1:4" ht="12.75">
      <c r="A2936" s="102"/>
      <c r="B2936" s="102"/>
      <c r="C2936" s="102"/>
      <c r="D2936" s="102"/>
    </row>
    <row r="2937" spans="1:4" ht="12.75">
      <c r="A2937" s="102"/>
      <c r="B2937" s="102"/>
      <c r="C2937" s="102"/>
      <c r="D2937" s="102"/>
    </row>
    <row r="2938" spans="1:4" ht="12.75">
      <c r="A2938" s="102"/>
      <c r="B2938" s="102"/>
      <c r="C2938" s="102"/>
      <c r="D2938" s="102"/>
    </row>
    <row r="2939" spans="1:4" ht="12.75">
      <c r="A2939" s="102"/>
      <c r="B2939" s="102"/>
      <c r="C2939" s="102"/>
      <c r="D2939" s="102"/>
    </row>
    <row r="2940" spans="1:4" ht="12.75">
      <c r="A2940" s="102"/>
      <c r="B2940" s="102"/>
      <c r="C2940" s="102"/>
      <c r="D2940" s="102"/>
    </row>
    <row r="2941" spans="1:4" ht="12.75">
      <c r="A2941" s="102"/>
      <c r="B2941" s="102"/>
      <c r="C2941" s="102"/>
      <c r="D2941" s="102"/>
    </row>
    <row r="2942" spans="1:4" ht="12.75">
      <c r="A2942" s="102"/>
      <c r="B2942" s="102"/>
      <c r="C2942" s="102"/>
      <c r="D2942" s="102"/>
    </row>
    <row r="2943" spans="1:4" ht="12.75">
      <c r="A2943" s="102"/>
      <c r="B2943" s="102"/>
      <c r="C2943" s="102"/>
      <c r="D2943" s="102"/>
    </row>
    <row r="2944" spans="1:4" ht="12.75">
      <c r="A2944" s="102"/>
      <c r="B2944" s="102"/>
      <c r="C2944" s="102"/>
      <c r="D2944" s="102"/>
    </row>
    <row r="2945" spans="1:4" ht="12.75">
      <c r="A2945" s="102"/>
      <c r="B2945" s="102"/>
      <c r="C2945" s="102"/>
      <c r="D2945" s="102"/>
    </row>
    <row r="2946" spans="1:4" ht="12.75">
      <c r="A2946" s="102"/>
      <c r="B2946" s="102"/>
      <c r="C2946" s="102"/>
      <c r="D2946" s="102"/>
    </row>
    <row r="2947" spans="1:4" ht="12.75">
      <c r="A2947" s="102"/>
      <c r="B2947" s="102"/>
      <c r="C2947" s="102"/>
      <c r="D2947" s="102"/>
    </row>
    <row r="2948" spans="1:4" ht="12.75">
      <c r="A2948" s="102"/>
      <c r="B2948" s="102"/>
      <c r="C2948" s="102"/>
      <c r="D2948" s="102"/>
    </row>
    <row r="2949" spans="1:4" ht="12.75">
      <c r="A2949" s="102"/>
      <c r="B2949" s="102"/>
      <c r="C2949" s="102"/>
      <c r="D2949" s="102"/>
    </row>
    <row r="2950" spans="1:4" ht="12.75">
      <c r="A2950" s="102"/>
      <c r="B2950" s="102"/>
      <c r="C2950" s="102"/>
      <c r="D2950" s="102"/>
    </row>
    <row r="2951" spans="1:4" ht="12.75">
      <c r="A2951" s="102"/>
      <c r="B2951" s="102"/>
      <c r="C2951" s="102"/>
      <c r="D2951" s="102"/>
    </row>
    <row r="2952" spans="1:4" ht="12.75">
      <c r="A2952" s="102"/>
      <c r="B2952" s="102"/>
      <c r="C2952" s="102"/>
      <c r="D2952" s="102"/>
    </row>
    <row r="2953" spans="1:4" ht="12.75">
      <c r="A2953" s="102"/>
      <c r="B2953" s="102"/>
      <c r="C2953" s="102"/>
      <c r="D2953" s="102"/>
    </row>
    <row r="2954" spans="1:4" ht="12.75">
      <c r="A2954" s="102"/>
      <c r="B2954" s="102"/>
      <c r="C2954" s="102"/>
      <c r="D2954" s="102"/>
    </row>
    <row r="2955" spans="1:4" ht="12.75">
      <c r="A2955" s="102"/>
      <c r="B2955" s="102"/>
      <c r="C2955" s="102"/>
      <c r="D2955" s="102"/>
    </row>
    <row r="2956" spans="1:4" ht="12.75">
      <c r="A2956" s="102"/>
      <c r="B2956" s="102"/>
      <c r="C2956" s="102"/>
      <c r="D2956" s="102"/>
    </row>
    <row r="2957" spans="1:4" ht="12.75">
      <c r="A2957" s="102"/>
      <c r="B2957" s="102"/>
      <c r="C2957" s="102"/>
      <c r="D2957" s="102"/>
    </row>
    <row r="2958" spans="1:4" ht="12.75">
      <c r="A2958" s="102"/>
      <c r="B2958" s="102"/>
      <c r="C2958" s="102"/>
      <c r="D2958" s="102"/>
    </row>
    <row r="2959" spans="1:4" ht="12.75">
      <c r="A2959" s="102"/>
      <c r="B2959" s="102"/>
      <c r="C2959" s="102"/>
      <c r="D2959" s="102"/>
    </row>
    <row r="2960" spans="1:4" ht="12.75">
      <c r="A2960" s="102"/>
      <c r="B2960" s="102"/>
      <c r="C2960" s="102"/>
      <c r="D2960" s="102"/>
    </row>
    <row r="2961" spans="1:4" ht="12.75">
      <c r="A2961" s="102"/>
      <c r="B2961" s="102"/>
      <c r="C2961" s="102"/>
      <c r="D2961" s="102"/>
    </row>
    <row r="2962" spans="1:4" ht="12.75">
      <c r="A2962" s="102"/>
      <c r="B2962" s="102"/>
      <c r="C2962" s="102"/>
      <c r="D2962" s="102"/>
    </row>
    <row r="2963" spans="1:4" ht="12.75">
      <c r="A2963" s="102"/>
      <c r="B2963" s="102"/>
      <c r="C2963" s="102"/>
      <c r="D2963" s="102"/>
    </row>
    <row r="2964" spans="1:4" ht="12.75">
      <c r="A2964" s="102"/>
      <c r="B2964" s="102"/>
      <c r="C2964" s="102"/>
      <c r="D2964" s="102"/>
    </row>
    <row r="2965" spans="1:4" ht="12.75">
      <c r="A2965" s="102"/>
      <c r="B2965" s="102"/>
      <c r="C2965" s="102"/>
      <c r="D2965" s="102"/>
    </row>
    <row r="2966" spans="1:4" ht="12.75">
      <c r="A2966" s="102"/>
      <c r="B2966" s="102"/>
      <c r="C2966" s="102"/>
      <c r="D2966" s="102"/>
    </row>
    <row r="2967" spans="1:4" ht="12.75">
      <c r="A2967" s="102"/>
      <c r="B2967" s="102"/>
      <c r="C2967" s="102"/>
      <c r="D2967" s="102"/>
    </row>
    <row r="2968" spans="1:4" ht="12.75">
      <c r="A2968" s="102"/>
      <c r="B2968" s="102"/>
      <c r="C2968" s="102"/>
      <c r="D2968" s="102"/>
    </row>
    <row r="2969" spans="1:4" ht="12.75">
      <c r="A2969" s="102"/>
      <c r="B2969" s="102"/>
      <c r="C2969" s="102"/>
      <c r="D2969" s="102"/>
    </row>
    <row r="2970" spans="1:4" ht="12.75">
      <c r="A2970" s="102"/>
      <c r="B2970" s="102"/>
      <c r="C2970" s="102"/>
      <c r="D2970" s="102"/>
    </row>
    <row r="2971" spans="1:4" ht="12.75">
      <c r="A2971" s="102"/>
      <c r="B2971" s="102"/>
      <c r="C2971" s="102"/>
      <c r="D2971" s="102"/>
    </row>
    <row r="2972" spans="1:4" ht="12.75">
      <c r="A2972" s="102"/>
      <c r="B2972" s="102"/>
      <c r="C2972" s="102"/>
      <c r="D2972" s="102"/>
    </row>
    <row r="2973" spans="1:4" ht="12.75">
      <c r="A2973" s="102"/>
      <c r="B2973" s="102"/>
      <c r="C2973" s="102"/>
      <c r="D2973" s="102"/>
    </row>
    <row r="2974" spans="1:4" ht="12.75">
      <c r="A2974" s="102"/>
      <c r="B2974" s="102"/>
      <c r="C2974" s="102"/>
      <c r="D2974" s="102"/>
    </row>
    <row r="2975" spans="1:4" ht="12.75">
      <c r="A2975" s="102"/>
      <c r="B2975" s="102"/>
      <c r="C2975" s="102"/>
      <c r="D2975" s="102"/>
    </row>
    <row r="2976" spans="1:4" ht="12.75">
      <c r="A2976" s="102"/>
      <c r="B2976" s="102"/>
      <c r="C2976" s="102"/>
      <c r="D2976" s="102"/>
    </row>
    <row r="2977" spans="1:4" ht="12.75">
      <c r="A2977" s="102"/>
      <c r="B2977" s="102"/>
      <c r="C2977" s="102"/>
      <c r="D2977" s="102"/>
    </row>
    <row r="2978" spans="1:4" ht="12.75">
      <c r="A2978" s="102"/>
      <c r="B2978" s="102"/>
      <c r="C2978" s="102"/>
      <c r="D2978" s="102"/>
    </row>
    <row r="2979" spans="1:4" ht="12.75">
      <c r="A2979" s="102"/>
      <c r="B2979" s="102"/>
      <c r="C2979" s="102"/>
      <c r="D2979" s="102"/>
    </row>
    <row r="2980" spans="1:4" ht="12.75">
      <c r="A2980" s="102"/>
      <c r="B2980" s="102"/>
      <c r="C2980" s="102"/>
      <c r="D2980" s="102"/>
    </row>
    <row r="2981" spans="1:4" ht="12.75">
      <c r="A2981" s="102"/>
      <c r="B2981" s="102"/>
      <c r="C2981" s="102"/>
      <c r="D2981" s="102"/>
    </row>
    <row r="2982" spans="1:4" ht="12.75">
      <c r="A2982" s="102"/>
      <c r="B2982" s="102"/>
      <c r="C2982" s="102"/>
      <c r="D2982" s="102"/>
    </row>
    <row r="2983" spans="1:4" ht="12.75">
      <c r="A2983" s="102"/>
      <c r="B2983" s="102"/>
      <c r="C2983" s="102"/>
      <c r="D2983" s="102"/>
    </row>
    <row r="2984" spans="1:4" ht="12.75">
      <c r="A2984" s="102"/>
      <c r="B2984" s="102"/>
      <c r="C2984" s="102"/>
      <c r="D2984" s="102"/>
    </row>
    <row r="2985" spans="1:4" ht="12.75">
      <c r="A2985" s="102"/>
      <c r="B2985" s="102"/>
      <c r="C2985" s="102"/>
      <c r="D2985" s="102"/>
    </row>
    <row r="2986" spans="1:4" ht="12.75">
      <c r="A2986" s="102"/>
      <c r="B2986" s="102"/>
      <c r="C2986" s="102"/>
      <c r="D2986" s="102"/>
    </row>
    <row r="2987" spans="1:4" ht="12.75">
      <c r="A2987" s="102"/>
      <c r="B2987" s="102"/>
      <c r="C2987" s="102"/>
      <c r="D2987" s="102"/>
    </row>
    <row r="2988" spans="1:4" ht="12.75">
      <c r="A2988" s="102"/>
      <c r="B2988" s="102"/>
      <c r="C2988" s="102"/>
      <c r="D2988" s="102"/>
    </row>
    <row r="2989" spans="1:4" ht="12.75">
      <c r="A2989" s="102"/>
      <c r="B2989" s="102"/>
      <c r="C2989" s="102"/>
      <c r="D2989" s="102"/>
    </row>
    <row r="2990" spans="1:4" ht="12.75">
      <c r="A2990" s="102"/>
      <c r="B2990" s="102"/>
      <c r="C2990" s="102"/>
      <c r="D2990" s="102"/>
    </row>
    <row r="2991" spans="1:4" ht="12.75">
      <c r="A2991" s="102"/>
      <c r="B2991" s="102"/>
      <c r="C2991" s="102"/>
      <c r="D2991" s="102"/>
    </row>
    <row r="2992" spans="1:4" ht="12.75">
      <c r="A2992" s="102"/>
      <c r="B2992" s="102"/>
      <c r="C2992" s="102"/>
      <c r="D2992" s="102"/>
    </row>
    <row r="2993" spans="1:4" ht="12.75">
      <c r="A2993" s="102"/>
      <c r="B2993" s="102"/>
      <c r="C2993" s="102"/>
      <c r="D2993" s="102"/>
    </row>
    <row r="2994" spans="1:4" ht="12.75">
      <c r="A2994" s="102"/>
      <c r="B2994" s="102"/>
      <c r="C2994" s="102"/>
      <c r="D2994" s="102"/>
    </row>
    <row r="2995" spans="1:4" ht="12.75">
      <c r="A2995" s="102"/>
      <c r="B2995" s="102"/>
      <c r="C2995" s="102"/>
      <c r="D2995" s="102"/>
    </row>
    <row r="2996" spans="1:4" ht="12.75">
      <c r="A2996" s="102"/>
      <c r="B2996" s="102"/>
      <c r="C2996" s="102"/>
      <c r="D2996" s="102"/>
    </row>
    <row r="2997" spans="1:4" ht="12.75">
      <c r="A2997" s="102"/>
      <c r="B2997" s="102"/>
      <c r="C2997" s="102"/>
      <c r="D2997" s="102"/>
    </row>
    <row r="2998" spans="1:4" ht="12.75">
      <c r="A2998" s="102"/>
      <c r="B2998" s="102"/>
      <c r="C2998" s="102"/>
      <c r="D2998" s="102"/>
    </row>
    <row r="2999" spans="1:4" ht="12.75">
      <c r="A2999" s="102"/>
      <c r="B2999" s="102"/>
      <c r="C2999" s="102"/>
      <c r="D2999" s="102"/>
    </row>
    <row r="3000" spans="1:4" ht="12.75">
      <c r="A3000" s="102"/>
      <c r="B3000" s="102"/>
      <c r="C3000" s="102"/>
      <c r="D3000" s="102"/>
    </row>
    <row r="3001" spans="1:4" ht="12.75">
      <c r="A3001" s="102"/>
      <c r="B3001" s="102"/>
      <c r="C3001" s="102"/>
      <c r="D3001" s="102"/>
    </row>
    <row r="3002" spans="1:4" ht="12.75">
      <c r="A3002" s="102"/>
      <c r="B3002" s="102"/>
      <c r="C3002" s="102"/>
      <c r="D3002" s="102"/>
    </row>
    <row r="3003" spans="1:4" ht="12.75">
      <c r="A3003" s="102"/>
      <c r="B3003" s="102"/>
      <c r="C3003" s="102"/>
      <c r="D3003" s="102"/>
    </row>
    <row r="3004" spans="1:4" ht="12.75">
      <c r="A3004" s="102"/>
      <c r="B3004" s="102"/>
      <c r="C3004" s="102"/>
      <c r="D3004" s="102"/>
    </row>
    <row r="3005" spans="1:4" ht="12.75">
      <c r="A3005" s="102"/>
      <c r="B3005" s="102"/>
      <c r="C3005" s="102"/>
      <c r="D3005" s="102"/>
    </row>
    <row r="3006" spans="1:4" ht="12.75">
      <c r="A3006" s="102"/>
      <c r="B3006" s="102"/>
      <c r="C3006" s="102"/>
      <c r="D3006" s="102"/>
    </row>
    <row r="3007" spans="1:4" ht="12.75">
      <c r="A3007" s="102"/>
      <c r="B3007" s="102"/>
      <c r="C3007" s="102"/>
      <c r="D3007" s="102"/>
    </row>
    <row r="3008" spans="1:4" ht="12.75">
      <c r="A3008" s="102"/>
      <c r="B3008" s="102"/>
      <c r="C3008" s="102"/>
      <c r="D3008" s="102"/>
    </row>
    <row r="3009" spans="1:4" ht="12.75">
      <c r="A3009" s="102"/>
      <c r="B3009" s="102"/>
      <c r="C3009" s="102"/>
      <c r="D3009" s="102"/>
    </row>
    <row r="3010" spans="1:4" ht="12.75">
      <c r="A3010" s="102"/>
      <c r="B3010" s="102"/>
      <c r="C3010" s="102"/>
      <c r="D3010" s="102"/>
    </row>
    <row r="3011" spans="1:4" ht="12.75">
      <c r="A3011" s="102"/>
      <c r="B3011" s="102"/>
      <c r="C3011" s="102"/>
      <c r="D3011" s="102"/>
    </row>
    <row r="3012" spans="1:4" ht="12.75">
      <c r="A3012" s="102"/>
      <c r="B3012" s="102"/>
      <c r="C3012" s="102"/>
      <c r="D3012" s="102"/>
    </row>
    <row r="3013" spans="1:4" ht="12.75">
      <c r="A3013" s="102"/>
      <c r="B3013" s="102"/>
      <c r="C3013" s="102"/>
      <c r="D3013" s="102"/>
    </row>
    <row r="3014" spans="1:4" ht="12.75">
      <c r="A3014" s="102"/>
      <c r="B3014" s="102"/>
      <c r="C3014" s="102"/>
      <c r="D3014" s="102"/>
    </row>
    <row r="3015" spans="1:4" ht="12.75">
      <c r="A3015" s="102"/>
      <c r="B3015" s="102"/>
      <c r="C3015" s="102"/>
      <c r="D3015" s="102"/>
    </row>
    <row r="3016" spans="1:4" ht="12.75">
      <c r="A3016" s="102"/>
      <c r="B3016" s="102"/>
      <c r="C3016" s="102"/>
      <c r="D3016" s="102"/>
    </row>
    <row r="3017" spans="1:4" ht="12.75">
      <c r="A3017" s="102"/>
      <c r="B3017" s="102"/>
      <c r="C3017" s="102"/>
      <c r="D3017" s="102"/>
    </row>
    <row r="3018" spans="1:4" ht="12.75">
      <c r="A3018" s="102"/>
      <c r="B3018" s="102"/>
      <c r="C3018" s="102"/>
      <c r="D3018" s="102"/>
    </row>
    <row r="3019" spans="1:4" ht="12.75">
      <c r="A3019" s="102"/>
      <c r="B3019" s="102"/>
      <c r="C3019" s="102"/>
      <c r="D3019" s="102"/>
    </row>
    <row r="3020" spans="1:4" ht="12.75">
      <c r="A3020" s="102"/>
      <c r="B3020" s="102"/>
      <c r="C3020" s="102"/>
      <c r="D3020" s="102"/>
    </row>
    <row r="3021" spans="1:4" ht="12.75">
      <c r="A3021" s="102"/>
      <c r="B3021" s="102"/>
      <c r="C3021" s="102"/>
      <c r="D3021" s="102"/>
    </row>
    <row r="3022" spans="1:4" ht="12.75">
      <c r="A3022" s="102"/>
      <c r="B3022" s="102"/>
      <c r="C3022" s="102"/>
      <c r="D3022" s="102"/>
    </row>
    <row r="3023" spans="1:4" ht="12.75">
      <c r="A3023" s="102"/>
      <c r="B3023" s="102"/>
      <c r="C3023" s="102"/>
      <c r="D3023" s="102"/>
    </row>
    <row r="3024" spans="1:4" ht="12.75">
      <c r="A3024" s="102"/>
      <c r="B3024" s="102"/>
      <c r="C3024" s="102"/>
      <c r="D3024" s="102"/>
    </row>
    <row r="3025" spans="1:4" ht="12.75">
      <c r="A3025" s="102"/>
      <c r="B3025" s="102"/>
      <c r="C3025" s="102"/>
      <c r="D3025" s="102"/>
    </row>
    <row r="3026" spans="1:4" ht="12.75">
      <c r="A3026" s="102"/>
      <c r="B3026" s="102"/>
      <c r="C3026" s="102"/>
      <c r="D3026" s="102"/>
    </row>
    <row r="3027" spans="1:4" ht="12.75">
      <c r="A3027" s="102"/>
      <c r="B3027" s="102"/>
      <c r="C3027" s="102"/>
      <c r="D3027" s="102"/>
    </row>
    <row r="3028" spans="1:4" ht="12.75">
      <c r="A3028" s="102"/>
      <c r="B3028" s="102"/>
      <c r="C3028" s="102"/>
      <c r="D3028" s="102"/>
    </row>
    <row r="3029" spans="1:4" ht="12.75">
      <c r="A3029" s="102"/>
      <c r="B3029" s="102"/>
      <c r="C3029" s="102"/>
      <c r="D3029" s="102"/>
    </row>
    <row r="3030" spans="1:4" ht="12.75">
      <c r="A3030" s="102"/>
      <c r="B3030" s="102"/>
      <c r="C3030" s="102"/>
      <c r="D3030" s="102"/>
    </row>
    <row r="3031" spans="1:4" ht="12.75">
      <c r="A3031" s="102"/>
      <c r="B3031" s="102"/>
      <c r="C3031" s="102"/>
      <c r="D3031" s="102"/>
    </row>
    <row r="3032" spans="1:4" ht="12.75">
      <c r="A3032" s="102"/>
      <c r="B3032" s="102"/>
      <c r="C3032" s="102"/>
      <c r="D3032" s="102"/>
    </row>
    <row r="3033" spans="1:4" ht="12.75">
      <c r="A3033" s="102"/>
      <c r="B3033" s="102"/>
      <c r="C3033" s="102"/>
      <c r="D3033" s="102"/>
    </row>
    <row r="3034" spans="1:4" ht="12.75">
      <c r="A3034" s="102"/>
      <c r="B3034" s="102"/>
      <c r="C3034" s="102"/>
      <c r="D3034" s="102"/>
    </row>
    <row r="3035" spans="1:4" ht="12.75">
      <c r="A3035" s="102"/>
      <c r="B3035" s="102"/>
      <c r="C3035" s="102"/>
      <c r="D3035" s="102"/>
    </row>
    <row r="3036" spans="1:4" ht="12.75">
      <c r="A3036" s="102"/>
      <c r="B3036" s="102"/>
      <c r="C3036" s="102"/>
      <c r="D3036" s="102"/>
    </row>
    <row r="3037" spans="1:4" ht="12.75">
      <c r="A3037" s="102"/>
      <c r="B3037" s="102"/>
      <c r="C3037" s="102"/>
      <c r="D3037" s="102"/>
    </row>
    <row r="3038" spans="1:4" ht="12.75">
      <c r="A3038" s="102"/>
      <c r="B3038" s="102"/>
      <c r="C3038" s="102"/>
      <c r="D3038" s="102"/>
    </row>
    <row r="3039" spans="1:4" ht="12.75">
      <c r="A3039" s="102"/>
      <c r="B3039" s="102"/>
      <c r="C3039" s="102"/>
      <c r="D3039" s="102"/>
    </row>
    <row r="3040" spans="1:4" ht="12.75">
      <c r="A3040" s="102"/>
      <c r="B3040" s="102"/>
      <c r="C3040" s="102"/>
      <c r="D3040" s="102"/>
    </row>
    <row r="3041" spans="1:4" ht="12.75">
      <c r="A3041" s="102"/>
      <c r="B3041" s="102"/>
      <c r="C3041" s="102"/>
      <c r="D3041" s="102"/>
    </row>
    <row r="3042" spans="1:4" ht="12.75">
      <c r="A3042" s="102"/>
      <c r="B3042" s="102"/>
      <c r="C3042" s="102"/>
      <c r="D3042" s="102"/>
    </row>
    <row r="3043" spans="1:4" ht="12.75">
      <c r="A3043" s="102"/>
      <c r="B3043" s="102"/>
      <c r="C3043" s="102"/>
      <c r="D3043" s="102"/>
    </row>
    <row r="3044" spans="1:4" ht="12.75">
      <c r="A3044" s="102"/>
      <c r="B3044" s="102"/>
      <c r="C3044" s="102"/>
      <c r="D3044" s="102"/>
    </row>
    <row r="3045" spans="1:4" ht="12.75">
      <c r="A3045" s="102"/>
      <c r="B3045" s="102"/>
      <c r="C3045" s="102"/>
      <c r="D3045" s="102"/>
    </row>
    <row r="3046" spans="1:4" ht="12.75">
      <c r="A3046" s="102"/>
      <c r="B3046" s="102"/>
      <c r="C3046" s="102"/>
      <c r="D3046" s="102"/>
    </row>
    <row r="3047" spans="1:4" ht="12.75">
      <c r="A3047" s="102"/>
      <c r="B3047" s="102"/>
      <c r="C3047" s="102"/>
      <c r="D3047" s="102"/>
    </row>
    <row r="3048" spans="1:4" ht="12.75">
      <c r="A3048" s="102"/>
      <c r="B3048" s="102"/>
      <c r="C3048" s="102"/>
      <c r="D3048" s="102"/>
    </row>
    <row r="3049" spans="1:4" ht="12.75">
      <c r="A3049" s="102"/>
      <c r="B3049" s="102"/>
      <c r="C3049" s="102"/>
      <c r="D3049" s="102"/>
    </row>
    <row r="3050" spans="1:4" ht="12.75">
      <c r="A3050" s="102"/>
      <c r="B3050" s="102"/>
      <c r="C3050" s="102"/>
      <c r="D3050" s="102"/>
    </row>
    <row r="3051" spans="1:4" ht="12.75">
      <c r="A3051" s="102"/>
      <c r="B3051" s="102"/>
      <c r="C3051" s="102"/>
      <c r="D3051" s="102"/>
    </row>
    <row r="3052" spans="1:4" ht="12.75">
      <c r="A3052" s="102"/>
      <c r="B3052" s="102"/>
      <c r="C3052" s="102"/>
      <c r="D3052" s="102"/>
    </row>
    <row r="3053" spans="1:4" ht="12.75">
      <c r="A3053" s="102"/>
      <c r="B3053" s="102"/>
      <c r="C3053" s="102"/>
      <c r="D3053" s="102"/>
    </row>
    <row r="3054" spans="1:4" ht="12.75">
      <c r="A3054" s="102"/>
      <c r="B3054" s="102"/>
      <c r="C3054" s="102"/>
      <c r="D3054" s="102"/>
    </row>
    <row r="3055" spans="1:4" ht="12.75">
      <c r="A3055" s="102"/>
      <c r="B3055" s="102"/>
      <c r="C3055" s="102"/>
      <c r="D3055" s="102"/>
    </row>
    <row r="3056" spans="1:4" ht="12.75">
      <c r="A3056" s="102"/>
      <c r="B3056" s="102"/>
      <c r="C3056" s="102"/>
      <c r="D3056" s="102"/>
    </row>
    <row r="3057" spans="1:4" ht="12.75">
      <c r="A3057" s="102"/>
      <c r="B3057" s="102"/>
      <c r="C3057" s="102"/>
      <c r="D3057" s="102"/>
    </row>
    <row r="3058" spans="1:4" ht="12.75">
      <c r="A3058" s="102"/>
      <c r="B3058" s="102"/>
      <c r="C3058" s="102"/>
      <c r="D3058" s="102"/>
    </row>
    <row r="3059" spans="1:4" ht="12.75">
      <c r="A3059" s="102"/>
      <c r="B3059" s="102"/>
      <c r="C3059" s="102"/>
      <c r="D3059" s="102"/>
    </row>
    <row r="3060" spans="1:4" ht="12.75">
      <c r="A3060" s="102"/>
      <c r="B3060" s="102"/>
      <c r="C3060" s="102"/>
      <c r="D3060" s="102"/>
    </row>
    <row r="3061" spans="1:4" ht="12.75">
      <c r="A3061" s="102"/>
      <c r="B3061" s="102"/>
      <c r="C3061" s="102"/>
      <c r="D3061" s="102"/>
    </row>
    <row r="3062" spans="1:4" ht="12.75">
      <c r="A3062" s="102"/>
      <c r="B3062" s="102"/>
      <c r="C3062" s="102"/>
      <c r="D3062" s="102"/>
    </row>
    <row r="3063" spans="1:4" ht="12.75">
      <c r="A3063" s="102"/>
      <c r="B3063" s="102"/>
      <c r="C3063" s="102"/>
      <c r="D3063" s="102"/>
    </row>
    <row r="3064" spans="1:4" ht="12.75">
      <c r="A3064" s="102"/>
      <c r="B3064" s="102"/>
      <c r="C3064" s="102"/>
      <c r="D3064" s="102"/>
    </row>
    <row r="3065" spans="1:4" ht="12.75">
      <c r="A3065" s="102"/>
      <c r="B3065" s="102"/>
      <c r="C3065" s="102"/>
      <c r="D3065" s="102"/>
    </row>
    <row r="3066" spans="1:4" ht="12.75">
      <c r="A3066" s="102"/>
      <c r="B3066" s="102"/>
      <c r="C3066" s="102"/>
      <c r="D3066" s="102"/>
    </row>
    <row r="3067" spans="1:4" ht="12.75">
      <c r="A3067" s="102"/>
      <c r="B3067" s="102"/>
      <c r="C3067" s="102"/>
      <c r="D3067" s="102"/>
    </row>
    <row r="3068" spans="1:4" ht="12.75">
      <c r="A3068" s="102"/>
      <c r="B3068" s="102"/>
      <c r="C3068" s="102"/>
      <c r="D3068" s="102"/>
    </row>
    <row r="3069" spans="1:4" ht="12.75">
      <c r="A3069" s="102"/>
      <c r="B3069" s="102"/>
      <c r="C3069" s="102"/>
      <c r="D3069" s="102"/>
    </row>
    <row r="3070" spans="1:4" ht="12.75">
      <c r="A3070" s="102"/>
      <c r="B3070" s="102"/>
      <c r="C3070" s="102"/>
      <c r="D3070" s="102"/>
    </row>
    <row r="3071" spans="1:4" ht="12.75">
      <c r="A3071" s="102"/>
      <c r="B3071" s="102"/>
      <c r="C3071" s="102"/>
      <c r="D3071" s="102"/>
    </row>
    <row r="3072" spans="1:4" ht="12.75">
      <c r="A3072" s="102"/>
      <c r="B3072" s="102"/>
      <c r="C3072" s="102"/>
      <c r="D3072" s="102"/>
    </row>
    <row r="3073" spans="1:4" ht="12.75">
      <c r="A3073" s="102"/>
      <c r="B3073" s="102"/>
      <c r="C3073" s="102"/>
      <c r="D3073" s="102"/>
    </row>
    <row r="3074" spans="1:4" ht="12.75">
      <c r="A3074" s="102"/>
      <c r="B3074" s="102"/>
      <c r="C3074" s="102"/>
      <c r="D3074" s="102"/>
    </row>
    <row r="3075" spans="1:4" ht="12.75">
      <c r="A3075" s="102"/>
      <c r="B3075" s="102"/>
      <c r="C3075" s="102"/>
      <c r="D3075" s="102"/>
    </row>
    <row r="3076" spans="1:4" ht="12.75">
      <c r="A3076" s="102"/>
      <c r="B3076" s="102"/>
      <c r="C3076" s="102"/>
      <c r="D3076" s="102"/>
    </row>
    <row r="3077" spans="1:4" ht="12.75">
      <c r="A3077" s="102"/>
      <c r="B3077" s="102"/>
      <c r="C3077" s="102"/>
      <c r="D3077" s="102"/>
    </row>
    <row r="3078" spans="1:4" ht="12.75">
      <c r="A3078" s="102"/>
      <c r="B3078" s="102"/>
      <c r="C3078" s="102"/>
      <c r="D3078" s="102"/>
    </row>
    <row r="3079" spans="1:4" ht="12.75">
      <c r="A3079" s="102"/>
      <c r="B3079" s="102"/>
      <c r="C3079" s="102"/>
      <c r="D3079" s="102"/>
    </row>
    <row r="3080" spans="1:4" ht="12.75">
      <c r="A3080" s="102"/>
      <c r="B3080" s="102"/>
      <c r="C3080" s="102"/>
      <c r="D3080" s="102"/>
    </row>
    <row r="3081" spans="1:4" ht="12.75">
      <c r="A3081" s="102"/>
      <c r="B3081" s="102"/>
      <c r="C3081" s="102"/>
      <c r="D3081" s="102"/>
    </row>
    <row r="3082" spans="1:4" ht="12.75">
      <c r="A3082" s="102"/>
      <c r="B3082" s="102"/>
      <c r="C3082" s="102"/>
      <c r="D3082" s="102"/>
    </row>
    <row r="3083" spans="1:4" ht="12.75">
      <c r="A3083" s="102"/>
      <c r="B3083" s="102"/>
      <c r="C3083" s="102"/>
      <c r="D3083" s="102"/>
    </row>
    <row r="3084" spans="1:4" ht="12.75">
      <c r="A3084" s="102"/>
      <c r="B3084" s="102"/>
      <c r="C3084" s="102"/>
      <c r="D3084" s="102"/>
    </row>
    <row r="3085" spans="1:4" ht="12.75">
      <c r="A3085" s="102"/>
      <c r="B3085" s="102"/>
      <c r="C3085" s="102"/>
      <c r="D3085" s="102"/>
    </row>
    <row r="3086" spans="1:4" ht="12.75">
      <c r="A3086" s="102"/>
      <c r="B3086" s="102"/>
      <c r="C3086" s="102"/>
      <c r="D3086" s="102"/>
    </row>
    <row r="3087" spans="1:4" ht="12.75">
      <c r="A3087" s="102"/>
      <c r="B3087" s="102"/>
      <c r="C3087" s="102"/>
      <c r="D3087" s="102"/>
    </row>
    <row r="3088" spans="1:4" ht="12.75">
      <c r="A3088" s="102"/>
      <c r="B3088" s="102"/>
      <c r="C3088" s="102"/>
      <c r="D3088" s="102"/>
    </row>
    <row r="3089" spans="1:4" ht="12.75">
      <c r="A3089" s="102"/>
      <c r="B3089" s="102"/>
      <c r="C3089" s="102"/>
      <c r="D3089" s="102"/>
    </row>
    <row r="3090" spans="1:4" ht="12.75">
      <c r="A3090" s="102"/>
      <c r="B3090" s="102"/>
      <c r="C3090" s="102"/>
      <c r="D3090" s="102"/>
    </row>
    <row r="3091" spans="1:4" ht="12.75">
      <c r="A3091" s="102"/>
      <c r="B3091" s="102"/>
      <c r="C3091" s="102"/>
      <c r="D3091" s="102"/>
    </row>
    <row r="3092" spans="1:4" ht="12.75">
      <c r="A3092" s="102"/>
      <c r="B3092" s="102"/>
      <c r="C3092" s="102"/>
      <c r="D3092" s="102"/>
    </row>
    <row r="3093" spans="1:4" ht="12.75">
      <c r="A3093" s="102"/>
      <c r="B3093" s="102"/>
      <c r="C3093" s="102"/>
      <c r="D3093" s="102"/>
    </row>
    <row r="3094" spans="1:4" ht="12.75">
      <c r="A3094" s="102"/>
      <c r="B3094" s="102"/>
      <c r="C3094" s="102"/>
      <c r="D3094" s="102"/>
    </row>
    <row r="3095" spans="1:4" ht="12.75">
      <c r="A3095" s="102"/>
      <c r="B3095" s="102"/>
      <c r="C3095" s="102"/>
      <c r="D3095" s="102"/>
    </row>
    <row r="3096" spans="1:4" ht="12.75">
      <c r="A3096" s="102"/>
      <c r="B3096" s="102"/>
      <c r="C3096" s="102"/>
      <c r="D3096" s="102"/>
    </row>
    <row r="3097" spans="1:4" ht="12.75">
      <c r="A3097" s="102"/>
      <c r="B3097" s="102"/>
      <c r="C3097" s="102"/>
      <c r="D3097" s="102"/>
    </row>
    <row r="3098" spans="1:4" ht="12.75">
      <c r="A3098" s="102"/>
      <c r="B3098" s="102"/>
      <c r="C3098" s="102"/>
      <c r="D3098" s="102"/>
    </row>
    <row r="3099" spans="1:4" ht="12.75">
      <c r="A3099" s="102"/>
      <c r="B3099" s="102"/>
      <c r="C3099" s="102"/>
      <c r="D3099" s="102"/>
    </row>
    <row r="3100" spans="1:4" ht="12.75">
      <c r="A3100" s="102"/>
      <c r="B3100" s="102"/>
      <c r="C3100" s="102"/>
      <c r="D3100" s="102"/>
    </row>
    <row r="3101" spans="1:4" ht="12.75">
      <c r="A3101" s="102"/>
      <c r="B3101" s="102"/>
      <c r="C3101" s="102"/>
      <c r="D3101" s="102"/>
    </row>
    <row r="3102" spans="1:4" ht="12.75">
      <c r="A3102" s="102"/>
      <c r="B3102" s="102"/>
      <c r="C3102" s="102"/>
      <c r="D3102" s="102"/>
    </row>
    <row r="3103" spans="1:4" ht="12.75">
      <c r="A3103" s="102"/>
      <c r="B3103" s="102"/>
      <c r="C3103" s="102"/>
      <c r="D3103" s="102"/>
    </row>
    <row r="3104" spans="1:4" ht="12.75">
      <c r="A3104" s="102"/>
      <c r="B3104" s="102"/>
      <c r="C3104" s="102"/>
      <c r="D3104" s="102"/>
    </row>
    <row r="3105" spans="1:4" ht="12.75">
      <c r="A3105" s="102"/>
      <c r="B3105" s="102"/>
      <c r="C3105" s="102"/>
      <c r="D3105" s="102"/>
    </row>
    <row r="3106" spans="1:4" ht="12.75">
      <c r="A3106" s="102"/>
      <c r="B3106" s="102"/>
      <c r="C3106" s="102"/>
      <c r="D3106" s="102"/>
    </row>
    <row r="3107" spans="1:4" ht="12.75">
      <c r="A3107" s="102"/>
      <c r="B3107" s="102"/>
      <c r="C3107" s="102"/>
      <c r="D3107" s="102"/>
    </row>
    <row r="3108" spans="1:4" ht="12.75">
      <c r="A3108" s="102"/>
      <c r="B3108" s="102"/>
      <c r="C3108" s="102"/>
      <c r="D3108" s="102"/>
    </row>
    <row r="3109" spans="1:4" ht="12.75">
      <c r="A3109" s="102"/>
      <c r="B3109" s="102"/>
      <c r="C3109" s="102"/>
      <c r="D3109" s="102"/>
    </row>
    <row r="3110" spans="1:4" ht="12.75">
      <c r="A3110" s="102"/>
      <c r="B3110" s="102"/>
      <c r="C3110" s="102"/>
      <c r="D3110" s="102"/>
    </row>
    <row r="3111" spans="1:4" ht="12.75">
      <c r="A3111" s="102"/>
      <c r="B3111" s="102"/>
      <c r="C3111" s="102"/>
      <c r="D3111" s="102"/>
    </row>
    <row r="3112" spans="1:4" ht="12.75">
      <c r="A3112" s="102"/>
      <c r="B3112" s="102"/>
      <c r="C3112" s="102"/>
      <c r="D3112" s="102"/>
    </row>
    <row r="3113" spans="1:4" ht="12.75">
      <c r="A3113" s="102"/>
      <c r="B3113" s="102"/>
      <c r="C3113" s="102"/>
      <c r="D3113" s="102"/>
    </row>
    <row r="3114" spans="1:4" ht="12.75">
      <c r="A3114" s="102"/>
      <c r="B3114" s="102"/>
      <c r="C3114" s="102"/>
      <c r="D3114" s="102"/>
    </row>
    <row r="3115" spans="1:4" ht="12.75">
      <c r="A3115" s="102"/>
      <c r="B3115" s="102"/>
      <c r="C3115" s="102"/>
      <c r="D3115" s="102"/>
    </row>
    <row r="3116" spans="1:4" ht="12.75">
      <c r="A3116" s="102"/>
      <c r="B3116" s="102"/>
      <c r="C3116" s="102"/>
      <c r="D3116" s="102"/>
    </row>
    <row r="3117" spans="1:4" ht="12.75">
      <c r="A3117" s="102"/>
      <c r="B3117" s="102"/>
      <c r="C3117" s="102"/>
      <c r="D3117" s="102"/>
    </row>
    <row r="3118" spans="1:4" ht="12.75">
      <c r="A3118" s="102"/>
      <c r="B3118" s="102"/>
      <c r="C3118" s="102"/>
      <c r="D3118" s="102"/>
    </row>
    <row r="3119" spans="1:4" ht="12.75">
      <c r="A3119" s="102"/>
      <c r="B3119" s="102"/>
      <c r="C3119" s="102"/>
      <c r="D3119" s="102"/>
    </row>
    <row r="3120" spans="1:4" ht="12.75">
      <c r="A3120" s="102"/>
      <c r="B3120" s="102"/>
      <c r="C3120" s="102"/>
      <c r="D3120" s="102"/>
    </row>
    <row r="3121" spans="1:4" ht="12.75">
      <c r="A3121" s="102"/>
      <c r="B3121" s="102"/>
      <c r="C3121" s="102"/>
      <c r="D3121" s="102"/>
    </row>
    <row r="3122" spans="1:4" ht="12.75">
      <c r="A3122" s="102"/>
      <c r="B3122" s="102"/>
      <c r="C3122" s="102"/>
      <c r="D3122" s="102"/>
    </row>
    <row r="3123" spans="1:4" ht="12.75">
      <c r="A3123" s="102"/>
      <c r="B3123" s="102"/>
      <c r="C3123" s="102"/>
      <c r="D3123" s="102"/>
    </row>
    <row r="3124" spans="1:4" ht="12.75">
      <c r="A3124" s="102"/>
      <c r="B3124" s="102"/>
      <c r="C3124" s="102"/>
      <c r="D3124" s="102"/>
    </row>
    <row r="3125" spans="1:4" ht="12.75">
      <c r="A3125" s="102"/>
      <c r="B3125" s="102"/>
      <c r="C3125" s="102"/>
      <c r="D3125" s="102"/>
    </row>
    <row r="3126" spans="1:4" ht="12.75">
      <c r="A3126" s="102"/>
      <c r="B3126" s="102"/>
      <c r="C3126" s="102"/>
      <c r="D3126" s="102"/>
    </row>
    <row r="3127" spans="1:4" ht="12.75">
      <c r="A3127" s="102"/>
      <c r="B3127" s="102"/>
      <c r="C3127" s="102"/>
      <c r="D3127" s="102"/>
    </row>
    <row r="3128" spans="1:4" ht="12.75">
      <c r="A3128" s="102"/>
      <c r="B3128" s="102"/>
      <c r="C3128" s="102"/>
      <c r="D3128" s="102"/>
    </row>
    <row r="3129" spans="1:4" ht="12.75">
      <c r="A3129" s="102"/>
      <c r="B3129" s="102"/>
      <c r="C3129" s="102"/>
      <c r="D3129" s="102"/>
    </row>
    <row r="3130" spans="1:4" ht="12.75">
      <c r="A3130" s="102"/>
      <c r="B3130" s="102"/>
      <c r="C3130" s="102"/>
      <c r="D3130" s="102"/>
    </row>
    <row r="3131" spans="1:4" ht="12.75">
      <c r="A3131" s="102"/>
      <c r="B3131" s="102"/>
      <c r="C3131" s="102"/>
      <c r="D3131" s="102"/>
    </row>
    <row r="3132" spans="1:4" ht="12.75">
      <c r="A3132" s="102"/>
      <c r="B3132" s="102"/>
      <c r="C3132" s="102"/>
      <c r="D3132" s="102"/>
    </row>
    <row r="3133" spans="1:4" ht="12.75">
      <c r="A3133" s="102"/>
      <c r="B3133" s="102"/>
      <c r="C3133" s="102"/>
      <c r="D3133" s="102"/>
    </row>
    <row r="3134" spans="1:4" ht="12.75">
      <c r="A3134" s="102"/>
      <c r="B3134" s="102"/>
      <c r="C3134" s="102"/>
      <c r="D3134" s="102"/>
    </row>
    <row r="3135" spans="1:4" ht="12.75">
      <c r="A3135" s="102"/>
      <c r="B3135" s="102"/>
      <c r="C3135" s="102"/>
      <c r="D3135" s="102"/>
    </row>
    <row r="3136" spans="1:4" ht="12.75">
      <c r="A3136" s="102"/>
      <c r="B3136" s="102"/>
      <c r="C3136" s="102"/>
      <c r="D3136" s="102"/>
    </row>
    <row r="3137" spans="1:4" ht="12.75">
      <c r="A3137" s="102"/>
      <c r="B3137" s="102"/>
      <c r="C3137" s="102"/>
      <c r="D3137" s="102"/>
    </row>
    <row r="3138" spans="1:4" ht="12.75">
      <c r="A3138" s="102"/>
      <c r="B3138" s="102"/>
      <c r="C3138" s="102"/>
      <c r="D3138" s="102"/>
    </row>
    <row r="3139" spans="1:4" ht="12.75">
      <c r="A3139" s="102"/>
      <c r="B3139" s="102"/>
      <c r="C3139" s="102"/>
      <c r="D3139" s="102"/>
    </row>
    <row r="3140" spans="1:4" ht="12.75">
      <c r="A3140" s="102"/>
      <c r="B3140" s="102"/>
      <c r="C3140" s="102"/>
      <c r="D3140" s="102"/>
    </row>
    <row r="3141" spans="1:4" ht="12.75">
      <c r="A3141" s="102"/>
      <c r="B3141" s="102"/>
      <c r="C3141" s="102"/>
      <c r="D3141" s="102"/>
    </row>
    <row r="3142" spans="1:4" ht="12.75">
      <c r="A3142" s="102"/>
      <c r="B3142" s="102"/>
      <c r="C3142" s="102"/>
      <c r="D3142" s="102"/>
    </row>
    <row r="3143" spans="1:4" ht="12.75">
      <c r="A3143" s="102"/>
      <c r="B3143" s="102"/>
      <c r="C3143" s="102"/>
      <c r="D3143" s="102"/>
    </row>
    <row r="3144" spans="1:4" ht="12.75">
      <c r="A3144" s="102"/>
      <c r="B3144" s="102"/>
      <c r="C3144" s="102"/>
      <c r="D3144" s="102"/>
    </row>
    <row r="3145" spans="1:4" ht="12.75">
      <c r="A3145" s="102"/>
      <c r="B3145" s="102"/>
      <c r="C3145" s="102"/>
      <c r="D3145" s="102"/>
    </row>
    <row r="3146" spans="1:4" ht="12.75">
      <c r="A3146" s="102"/>
      <c r="B3146" s="102"/>
      <c r="C3146" s="102"/>
      <c r="D3146" s="102"/>
    </row>
    <row r="3147" spans="1:4" ht="12.75">
      <c r="A3147" s="102"/>
      <c r="B3147" s="102"/>
      <c r="C3147" s="102"/>
      <c r="D3147" s="102"/>
    </row>
    <row r="3148" spans="1:4" ht="12.75">
      <c r="A3148" s="102"/>
      <c r="B3148" s="102"/>
      <c r="C3148" s="102"/>
      <c r="D3148" s="102"/>
    </row>
    <row r="3149" spans="1:4" ht="12.75">
      <c r="A3149" s="102"/>
      <c r="B3149" s="102"/>
      <c r="C3149" s="102"/>
      <c r="D3149" s="102"/>
    </row>
    <row r="3150" spans="1:4" ht="12.75">
      <c r="A3150" s="102"/>
      <c r="B3150" s="102"/>
      <c r="C3150" s="102"/>
      <c r="D3150" s="102"/>
    </row>
    <row r="3151" spans="1:4" ht="12.75">
      <c r="A3151" s="102"/>
      <c r="B3151" s="102"/>
      <c r="C3151" s="102"/>
      <c r="D3151" s="102"/>
    </row>
    <row r="3152" spans="1:4" ht="12.75">
      <c r="A3152" s="102"/>
      <c r="B3152" s="102"/>
      <c r="C3152" s="102"/>
      <c r="D3152" s="102"/>
    </row>
    <row r="3153" spans="1:4" ht="12.75">
      <c r="A3153" s="102"/>
      <c r="B3153" s="102"/>
      <c r="C3153" s="102"/>
      <c r="D3153" s="102"/>
    </row>
    <row r="3154" spans="1:4" ht="12.75">
      <c r="A3154" s="102"/>
      <c r="B3154" s="102"/>
      <c r="C3154" s="102"/>
      <c r="D3154" s="102"/>
    </row>
    <row r="3155" spans="1:4" ht="12.75">
      <c r="A3155" s="102"/>
      <c r="B3155" s="102"/>
      <c r="C3155" s="102"/>
      <c r="D3155" s="102"/>
    </row>
    <row r="3156" spans="1:4" ht="12.75">
      <c r="A3156" s="102"/>
      <c r="B3156" s="102"/>
      <c r="C3156" s="102"/>
      <c r="D3156" s="102"/>
    </row>
    <row r="3157" spans="1:4" ht="12.75">
      <c r="A3157" s="102"/>
      <c r="B3157" s="102"/>
      <c r="C3157" s="102"/>
      <c r="D3157" s="102"/>
    </row>
    <row r="3158" spans="1:4" ht="12.75">
      <c r="A3158" s="102"/>
      <c r="B3158" s="102"/>
      <c r="C3158" s="102"/>
      <c r="D3158" s="102"/>
    </row>
    <row r="3159" spans="1:4" ht="12.75">
      <c r="A3159" s="102"/>
      <c r="B3159" s="102"/>
      <c r="C3159" s="102"/>
      <c r="D3159" s="102"/>
    </row>
    <row r="3160" spans="1:4" ht="12.75">
      <c r="A3160" s="102"/>
      <c r="B3160" s="102"/>
      <c r="C3160" s="102"/>
      <c r="D3160" s="102"/>
    </row>
    <row r="3161" spans="1:4" ht="12.75">
      <c r="A3161" s="102"/>
      <c r="B3161" s="102"/>
      <c r="C3161" s="102"/>
      <c r="D3161" s="102"/>
    </row>
    <row r="3162" spans="1:4" ht="12.75">
      <c r="A3162" s="102"/>
      <c r="B3162" s="102"/>
      <c r="C3162" s="102"/>
      <c r="D3162" s="102"/>
    </row>
    <row r="3163" spans="1:4" ht="12.75">
      <c r="A3163" s="102"/>
      <c r="B3163" s="102"/>
      <c r="C3163" s="102"/>
      <c r="D3163" s="102"/>
    </row>
    <row r="3164" spans="1:4" ht="12.75">
      <c r="A3164" s="102"/>
      <c r="B3164" s="102"/>
      <c r="C3164" s="102"/>
      <c r="D3164" s="102"/>
    </row>
    <row r="3165" spans="1:4" ht="12.75">
      <c r="A3165" s="102"/>
      <c r="B3165" s="102"/>
      <c r="C3165" s="102"/>
      <c r="D3165" s="102"/>
    </row>
    <row r="3166" spans="1:4" ht="12.75">
      <c r="A3166" s="102"/>
      <c r="B3166" s="102"/>
      <c r="C3166" s="102"/>
      <c r="D3166" s="102"/>
    </row>
    <row r="3167" spans="1:4" ht="12.75">
      <c r="A3167" s="102"/>
      <c r="B3167" s="102"/>
      <c r="C3167" s="102"/>
      <c r="D3167" s="102"/>
    </row>
    <row r="3168" spans="1:4" ht="12.75">
      <c r="A3168" s="102"/>
      <c r="B3168" s="102"/>
      <c r="C3168" s="102"/>
      <c r="D3168" s="102"/>
    </row>
    <row r="3169" spans="1:4" ht="12.75">
      <c r="A3169" s="102"/>
      <c r="B3169" s="102"/>
      <c r="C3169" s="102"/>
      <c r="D3169" s="102"/>
    </row>
    <row r="3170" spans="1:4" ht="12.75">
      <c r="A3170" s="102"/>
      <c r="B3170" s="102"/>
      <c r="C3170" s="102"/>
      <c r="D3170" s="102"/>
    </row>
    <row r="3171" spans="1:4" ht="12.75">
      <c r="A3171" s="102"/>
      <c r="B3171" s="102"/>
      <c r="C3171" s="102"/>
      <c r="D3171" s="102"/>
    </row>
    <row r="3172" spans="1:4" ht="12.75">
      <c r="A3172" s="102"/>
      <c r="B3172" s="102"/>
      <c r="C3172" s="102"/>
      <c r="D3172" s="102"/>
    </row>
    <row r="3173" spans="1:4" ht="12.75">
      <c r="A3173" s="102"/>
      <c r="B3173" s="102"/>
      <c r="C3173" s="102"/>
      <c r="D3173" s="102"/>
    </row>
    <row r="3174" spans="1:4" ht="12.75">
      <c r="A3174" s="102"/>
      <c r="B3174" s="102"/>
      <c r="C3174" s="102"/>
      <c r="D3174" s="102"/>
    </row>
    <row r="3175" spans="1:4" ht="12.75">
      <c r="A3175" s="102"/>
      <c r="B3175" s="102"/>
      <c r="C3175" s="102"/>
      <c r="D3175" s="102"/>
    </row>
    <row r="3176" spans="1:4" ht="12.75">
      <c r="A3176" s="102"/>
      <c r="B3176" s="102"/>
      <c r="C3176" s="102"/>
      <c r="D3176" s="102"/>
    </row>
    <row r="3177" spans="1:4" ht="12.75">
      <c r="A3177" s="102"/>
      <c r="B3177" s="102"/>
      <c r="C3177" s="102"/>
      <c r="D3177" s="102"/>
    </row>
    <row r="3178" spans="1:4" ht="12.75">
      <c r="A3178" s="102"/>
      <c r="B3178" s="102"/>
      <c r="C3178" s="102"/>
      <c r="D3178" s="102"/>
    </row>
    <row r="3179" spans="1:4" ht="12.75">
      <c r="A3179" s="102"/>
      <c r="B3179" s="102"/>
      <c r="C3179" s="102"/>
      <c r="D3179" s="102"/>
    </row>
    <row r="3180" spans="1:4" ht="12.75">
      <c r="A3180" s="102"/>
      <c r="B3180" s="102"/>
      <c r="C3180" s="102"/>
      <c r="D3180" s="102"/>
    </row>
    <row r="3181" spans="1:4" ht="12.75">
      <c r="A3181" s="102"/>
      <c r="B3181" s="102"/>
      <c r="C3181" s="102"/>
      <c r="D3181" s="102"/>
    </row>
    <row r="3182" spans="1:4" ht="12.75">
      <c r="A3182" s="102"/>
      <c r="B3182" s="102"/>
      <c r="C3182" s="102"/>
      <c r="D3182" s="102"/>
    </row>
    <row r="3183" spans="1:4" ht="12.75">
      <c r="A3183" s="102"/>
      <c r="B3183" s="102"/>
      <c r="C3183" s="102"/>
      <c r="D3183" s="102"/>
    </row>
    <row r="3184" spans="1:4" ht="12.75">
      <c r="A3184" s="102"/>
      <c r="B3184" s="102"/>
      <c r="C3184" s="102"/>
      <c r="D3184" s="102"/>
    </row>
    <row r="3185" spans="1:4" ht="12.75">
      <c r="A3185" s="102"/>
      <c r="B3185" s="102"/>
      <c r="C3185" s="102"/>
      <c r="D3185" s="102"/>
    </row>
    <row r="3186" spans="1:4" ht="12.75">
      <c r="A3186" s="102"/>
      <c r="B3186" s="102"/>
      <c r="C3186" s="102"/>
      <c r="D3186" s="102"/>
    </row>
    <row r="3187" spans="1:4" ht="12.75">
      <c r="A3187" s="102"/>
      <c r="B3187" s="102"/>
      <c r="C3187" s="102"/>
      <c r="D3187" s="102"/>
    </row>
    <row r="3188" spans="1:4" ht="12.75">
      <c r="A3188" s="102"/>
      <c r="B3188" s="102"/>
      <c r="C3188" s="102"/>
      <c r="D3188" s="102"/>
    </row>
    <row r="3189" spans="1:4" ht="12.75">
      <c r="A3189" s="102"/>
      <c r="B3189" s="102"/>
      <c r="C3189" s="102"/>
      <c r="D3189" s="102"/>
    </row>
    <row r="3190" spans="1:4" ht="12.75">
      <c r="A3190" s="102"/>
      <c r="B3190" s="102"/>
      <c r="C3190" s="102"/>
      <c r="D3190" s="102"/>
    </row>
    <row r="3191" spans="1:4" ht="12.75">
      <c r="A3191" s="102"/>
      <c r="B3191" s="102"/>
      <c r="C3191" s="102"/>
      <c r="D3191" s="102"/>
    </row>
    <row r="3192" spans="1:4" ht="12.75">
      <c r="A3192" s="102"/>
      <c r="B3192" s="102"/>
      <c r="C3192" s="102"/>
      <c r="D3192" s="102"/>
    </row>
    <row r="3193" spans="1:4" ht="12.75">
      <c r="A3193" s="102"/>
      <c r="B3193" s="102"/>
      <c r="C3193" s="102"/>
      <c r="D3193" s="102"/>
    </row>
    <row r="3194" spans="1:4" ht="12.75">
      <c r="A3194" s="102"/>
      <c r="B3194" s="102"/>
      <c r="C3194" s="102"/>
      <c r="D3194" s="102"/>
    </row>
    <row r="3195" spans="1:4" ht="12.75">
      <c r="A3195" s="102"/>
      <c r="B3195" s="102"/>
      <c r="C3195" s="102"/>
      <c r="D3195" s="102"/>
    </row>
    <row r="3196" spans="1:4" ht="12.75">
      <c r="A3196" s="102"/>
      <c r="B3196" s="102"/>
      <c r="C3196" s="102"/>
      <c r="D3196" s="102"/>
    </row>
    <row r="3197" spans="1:4" ht="12.75">
      <c r="A3197" s="102"/>
      <c r="B3197" s="102"/>
      <c r="C3197" s="102"/>
      <c r="D3197" s="102"/>
    </row>
    <row r="3198" spans="1:4" ht="12.75">
      <c r="A3198" s="102"/>
      <c r="B3198" s="102"/>
      <c r="C3198" s="102"/>
      <c r="D3198" s="102"/>
    </row>
    <row r="3199" spans="1:4" ht="12.75">
      <c r="A3199" s="102"/>
      <c r="B3199" s="102"/>
      <c r="C3199" s="102"/>
      <c r="D3199" s="102"/>
    </row>
    <row r="3200" spans="1:4" ht="12.75">
      <c r="A3200" s="102"/>
      <c r="B3200" s="102"/>
      <c r="C3200" s="102"/>
      <c r="D3200" s="102"/>
    </row>
    <row r="3201" spans="1:4" ht="12.75">
      <c r="A3201" s="102"/>
      <c r="B3201" s="102"/>
      <c r="C3201" s="102"/>
      <c r="D3201" s="102"/>
    </row>
    <row r="3202" spans="1:4" ht="12.75">
      <c r="A3202" s="102"/>
      <c r="B3202" s="102"/>
      <c r="C3202" s="102"/>
      <c r="D3202" s="102"/>
    </row>
    <row r="3203" spans="1:4" ht="12.75">
      <c r="A3203" s="102"/>
      <c r="B3203" s="102"/>
      <c r="C3203" s="102"/>
      <c r="D3203" s="102"/>
    </row>
    <row r="3204" spans="1:4" ht="12.75">
      <c r="A3204" s="102"/>
      <c r="B3204" s="102"/>
      <c r="C3204" s="102"/>
      <c r="D3204" s="102"/>
    </row>
    <row r="3205" spans="1:4" ht="12.75">
      <c r="A3205" s="102"/>
      <c r="B3205" s="102"/>
      <c r="C3205" s="102"/>
      <c r="D3205" s="102"/>
    </row>
    <row r="3206" spans="1:4" ht="12.75">
      <c r="A3206" s="102"/>
      <c r="B3206" s="102"/>
      <c r="C3206" s="102"/>
      <c r="D3206" s="102"/>
    </row>
    <row r="3207" spans="1:4" ht="12.75">
      <c r="A3207" s="102"/>
      <c r="B3207" s="102"/>
      <c r="C3207" s="102"/>
      <c r="D3207" s="102"/>
    </row>
    <row r="3208" spans="1:4" ht="12.75">
      <c r="A3208" s="102"/>
      <c r="B3208" s="102"/>
      <c r="C3208" s="102"/>
      <c r="D3208" s="102"/>
    </row>
    <row r="3209" spans="1:4" ht="12.75">
      <c r="A3209" s="102"/>
      <c r="B3209" s="102"/>
      <c r="C3209" s="102"/>
      <c r="D3209" s="102"/>
    </row>
    <row r="3210" spans="1:4" ht="12.75">
      <c r="A3210" s="102"/>
      <c r="B3210" s="102"/>
      <c r="C3210" s="102"/>
      <c r="D3210" s="102"/>
    </row>
    <row r="3211" spans="1:4" ht="12.75">
      <c r="A3211" s="102"/>
      <c r="B3211" s="102"/>
      <c r="C3211" s="102"/>
      <c r="D3211" s="102"/>
    </row>
    <row r="3212" spans="1:4" ht="12.75">
      <c r="A3212" s="102"/>
      <c r="B3212" s="102"/>
      <c r="C3212" s="102"/>
      <c r="D3212" s="102"/>
    </row>
    <row r="3213" spans="1:4" ht="12.75">
      <c r="A3213" s="102"/>
      <c r="B3213" s="102"/>
      <c r="C3213" s="102"/>
      <c r="D3213" s="102"/>
    </row>
    <row r="3214" spans="1:4" ht="12.75">
      <c r="A3214" s="102"/>
      <c r="B3214" s="102"/>
      <c r="C3214" s="102"/>
      <c r="D3214" s="102"/>
    </row>
    <row r="3215" spans="1:4" ht="12.75">
      <c r="A3215" s="102"/>
      <c r="B3215" s="102"/>
      <c r="C3215" s="102"/>
      <c r="D3215" s="102"/>
    </row>
    <row r="3216" spans="1:4" ht="12.75">
      <c r="A3216" s="102"/>
      <c r="B3216" s="102"/>
      <c r="C3216" s="102"/>
      <c r="D3216" s="102"/>
    </row>
    <row r="3217" spans="1:4" ht="12.75">
      <c r="A3217" s="102"/>
      <c r="B3217" s="102"/>
      <c r="C3217" s="102"/>
      <c r="D3217" s="102"/>
    </row>
    <row r="3218" spans="1:4" ht="12.75">
      <c r="A3218" s="102"/>
      <c r="B3218" s="102"/>
      <c r="C3218" s="102"/>
      <c r="D3218" s="102"/>
    </row>
    <row r="3219" spans="1:4" ht="12.75">
      <c r="A3219" s="102"/>
      <c r="B3219" s="102"/>
      <c r="C3219" s="102"/>
      <c r="D3219" s="102"/>
    </row>
    <row r="3220" spans="1:4" ht="12.75">
      <c r="A3220" s="102"/>
      <c r="B3220" s="102"/>
      <c r="C3220" s="102"/>
      <c r="D3220" s="102"/>
    </row>
    <row r="3221" spans="1:4" ht="12.75">
      <c r="A3221" s="102"/>
      <c r="B3221" s="102"/>
      <c r="C3221" s="102"/>
      <c r="D3221" s="102"/>
    </row>
    <row r="3222" spans="1:4" ht="12.75">
      <c r="A3222" s="102"/>
      <c r="B3222" s="102"/>
      <c r="C3222" s="102"/>
      <c r="D3222" s="102"/>
    </row>
    <row r="3223" spans="1:4" ht="12.75">
      <c r="A3223" s="102"/>
      <c r="B3223" s="102"/>
      <c r="C3223" s="102"/>
      <c r="D3223" s="102"/>
    </row>
    <row r="3224" spans="1:4" ht="12.75">
      <c r="A3224" s="102"/>
      <c r="B3224" s="102"/>
      <c r="C3224" s="102"/>
      <c r="D3224" s="102"/>
    </row>
    <row r="3225" spans="1:4" ht="12.75">
      <c r="A3225" s="102"/>
      <c r="B3225" s="102"/>
      <c r="C3225" s="102"/>
      <c r="D3225" s="102"/>
    </row>
    <row r="3226" spans="1:4" ht="12.75">
      <c r="A3226" s="102"/>
      <c r="B3226" s="102"/>
      <c r="C3226" s="102"/>
      <c r="D3226" s="102"/>
    </row>
    <row r="3227" spans="1:4" ht="12.75">
      <c r="A3227" s="102"/>
      <c r="B3227" s="102"/>
      <c r="C3227" s="102"/>
      <c r="D3227" s="102"/>
    </row>
    <row r="3228" spans="1:4" ht="12.75">
      <c r="A3228" s="102"/>
      <c r="B3228" s="102"/>
      <c r="C3228" s="102"/>
      <c r="D3228" s="102"/>
    </row>
    <row r="3229" spans="1:4" ht="12.75">
      <c r="A3229" s="102"/>
      <c r="B3229" s="102"/>
      <c r="C3229" s="102"/>
      <c r="D3229" s="102"/>
    </row>
    <row r="3230" spans="1:4" ht="12.75">
      <c r="A3230" s="102"/>
      <c r="B3230" s="102"/>
      <c r="C3230" s="102"/>
      <c r="D3230" s="102"/>
    </row>
    <row r="3231" spans="1:4" ht="12.75">
      <c r="A3231" s="102"/>
      <c r="B3231" s="102"/>
      <c r="C3231" s="102"/>
      <c r="D3231" s="102"/>
    </row>
    <row r="3232" spans="1:4" ht="12.75">
      <c r="A3232" s="102"/>
      <c r="B3232" s="102"/>
      <c r="C3232" s="102"/>
      <c r="D3232" s="102"/>
    </row>
    <row r="3233" spans="1:4" ht="12.75">
      <c r="A3233" s="102"/>
      <c r="B3233" s="102"/>
      <c r="C3233" s="102"/>
      <c r="D3233" s="102"/>
    </row>
    <row r="3234" spans="1:4" ht="12.75">
      <c r="A3234" s="102"/>
      <c r="B3234" s="102"/>
      <c r="C3234" s="102"/>
      <c r="D3234" s="102"/>
    </row>
    <row r="3235" spans="1:4" ht="12.75">
      <c r="A3235" s="102"/>
      <c r="B3235" s="102"/>
      <c r="C3235" s="102"/>
      <c r="D3235" s="102"/>
    </row>
    <row r="3236" spans="1:4" ht="12.75">
      <c r="A3236" s="102"/>
      <c r="B3236" s="102"/>
      <c r="C3236" s="102"/>
      <c r="D3236" s="102"/>
    </row>
    <row r="3237" spans="1:4" ht="12.75">
      <c r="A3237" s="102"/>
      <c r="B3237" s="102"/>
      <c r="C3237" s="102"/>
      <c r="D3237" s="102"/>
    </row>
    <row r="3238" spans="1:4" ht="12.75">
      <c r="A3238" s="102"/>
      <c r="B3238" s="102"/>
      <c r="C3238" s="102"/>
      <c r="D3238" s="102"/>
    </row>
    <row r="3239" spans="1:4" ht="12.75">
      <c r="A3239" s="102"/>
      <c r="B3239" s="102"/>
      <c r="C3239" s="102"/>
      <c r="D3239" s="102"/>
    </row>
    <row r="3240" spans="1:4" ht="12.75">
      <c r="A3240" s="102"/>
      <c r="B3240" s="102"/>
      <c r="C3240" s="102"/>
      <c r="D3240" s="102"/>
    </row>
    <row r="3241" spans="1:4" ht="12.75">
      <c r="A3241" s="102"/>
      <c r="B3241" s="102"/>
      <c r="C3241" s="102"/>
      <c r="D3241" s="102"/>
    </row>
    <row r="3242" spans="1:4" ht="12.75">
      <c r="A3242" s="102"/>
      <c r="B3242" s="102"/>
      <c r="C3242" s="102"/>
      <c r="D3242" s="102"/>
    </row>
    <row r="3243" spans="1:4" ht="12.75">
      <c r="A3243" s="102"/>
      <c r="B3243" s="102"/>
      <c r="C3243" s="102"/>
      <c r="D3243" s="102"/>
    </row>
    <row r="3244" spans="1:4" ht="12.75">
      <c r="A3244" s="102"/>
      <c r="B3244" s="102"/>
      <c r="C3244" s="102"/>
      <c r="D3244" s="102"/>
    </row>
    <row r="3245" spans="1:4" ht="12.75">
      <c r="A3245" s="102"/>
      <c r="B3245" s="102"/>
      <c r="C3245" s="102"/>
      <c r="D3245" s="102"/>
    </row>
    <row r="3246" spans="1:4" ht="12.75">
      <c r="A3246" s="102"/>
      <c r="B3246" s="102"/>
      <c r="C3246" s="102"/>
      <c r="D3246" s="102"/>
    </row>
    <row r="3247" spans="1:4" ht="12.75">
      <c r="A3247" s="102"/>
      <c r="B3247" s="102"/>
      <c r="C3247" s="102"/>
      <c r="D3247" s="102"/>
    </row>
    <row r="3248" spans="1:4" ht="12.75">
      <c r="A3248" s="102"/>
      <c r="B3248" s="102"/>
      <c r="C3248" s="102"/>
      <c r="D3248" s="102"/>
    </row>
    <row r="3249" spans="1:4" ht="12.75">
      <c r="A3249" s="102"/>
      <c r="B3249" s="102"/>
      <c r="C3249" s="102"/>
      <c r="D3249" s="102"/>
    </row>
    <row r="3250" spans="1:4" ht="12.75">
      <c r="A3250" s="102"/>
      <c r="B3250" s="102"/>
      <c r="C3250" s="102"/>
      <c r="D3250" s="102"/>
    </row>
    <row r="3251" spans="1:4" ht="12.75">
      <c r="A3251" s="102"/>
      <c r="B3251" s="102"/>
      <c r="C3251" s="102"/>
      <c r="D3251" s="102"/>
    </row>
    <row r="3252" spans="1:4" ht="12.75">
      <c r="A3252" s="102"/>
      <c r="B3252" s="102"/>
      <c r="C3252" s="102"/>
      <c r="D3252" s="102"/>
    </row>
    <row r="3253" spans="1:4" ht="12.75">
      <c r="A3253" s="102"/>
      <c r="B3253" s="102"/>
      <c r="C3253" s="102"/>
      <c r="D3253" s="102"/>
    </row>
    <row r="3254" spans="1:4" ht="12.75">
      <c r="A3254" s="102"/>
      <c r="B3254" s="102"/>
      <c r="C3254" s="102"/>
      <c r="D3254" s="102"/>
    </row>
    <row r="3255" spans="1:4" ht="12.75">
      <c r="A3255" s="102"/>
      <c r="B3255" s="102"/>
      <c r="C3255" s="102"/>
      <c r="D3255" s="102"/>
    </row>
    <row r="3256" spans="1:4" ht="12.75">
      <c r="A3256" s="102"/>
      <c r="B3256" s="102"/>
      <c r="C3256" s="102"/>
      <c r="D3256" s="102"/>
    </row>
    <row r="3257" spans="1:4" ht="12.75">
      <c r="A3257" s="102"/>
      <c r="B3257" s="102"/>
      <c r="C3257" s="102"/>
      <c r="D3257" s="102"/>
    </row>
    <row r="3258" spans="1:4" ht="12.75">
      <c r="A3258" s="102"/>
      <c r="B3258" s="102"/>
      <c r="C3258" s="102"/>
      <c r="D3258" s="102"/>
    </row>
    <row r="3259" spans="1:4" ht="12.75">
      <c r="A3259" s="102"/>
      <c r="B3259" s="102"/>
      <c r="C3259" s="102"/>
      <c r="D3259" s="102"/>
    </row>
    <row r="3260" spans="1:4" ht="12.75">
      <c r="A3260" s="102"/>
      <c r="B3260" s="102"/>
      <c r="C3260" s="102"/>
      <c r="D3260" s="102"/>
    </row>
    <row r="3261" spans="1:4" ht="12.75">
      <c r="A3261" s="102"/>
      <c r="B3261" s="102"/>
      <c r="C3261" s="102"/>
      <c r="D3261" s="102"/>
    </row>
    <row r="3262" spans="1:4" ht="12.75">
      <c r="A3262" s="102"/>
      <c r="B3262" s="102"/>
      <c r="C3262" s="102"/>
      <c r="D3262" s="102"/>
    </row>
    <row r="3263" spans="1:4" ht="12.75">
      <c r="A3263" s="102"/>
      <c r="B3263" s="102"/>
      <c r="C3263" s="102"/>
      <c r="D3263" s="102"/>
    </row>
    <row r="3264" spans="1:4" ht="12.75">
      <c r="A3264" s="102"/>
      <c r="B3264" s="102"/>
      <c r="C3264" s="102"/>
      <c r="D3264" s="102"/>
    </row>
    <row r="3265" spans="1:4" ht="12.75">
      <c r="A3265" s="102"/>
      <c r="B3265" s="102"/>
      <c r="C3265" s="102"/>
      <c r="D3265" s="102"/>
    </row>
  </sheetData>
  <mergeCells count="3">
    <mergeCell ref="B1:C1"/>
    <mergeCell ref="B2:C2"/>
    <mergeCell ref="B3:C3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5"/>
  <sheetViews>
    <sheetView workbookViewId="0" topLeftCell="A1">
      <selection activeCell="B8" sqref="B8"/>
    </sheetView>
  </sheetViews>
  <sheetFormatPr defaultColWidth="9.00390625" defaultRowHeight="12.75"/>
  <sheetData>
    <row r="1" ht="12.75">
      <c r="A1" s="23" t="s">
        <v>19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M36"/>
  <sheetViews>
    <sheetView workbookViewId="0" topLeftCell="A3">
      <selection activeCell="O20" sqref="O20"/>
    </sheetView>
  </sheetViews>
  <sheetFormatPr defaultColWidth="9.00390625" defaultRowHeight="12.75"/>
  <cols>
    <col min="13" max="13" width="9.75390625" style="0" bestFit="1" customWidth="1"/>
  </cols>
  <sheetData>
    <row r="1" spans="1:5" ht="12.75">
      <c r="A1" s="3"/>
      <c r="B1" s="3"/>
      <c r="C1" s="3"/>
      <c r="D1" s="3"/>
      <c r="E1" s="3"/>
    </row>
    <row r="2" spans="1:8" ht="13.5" thickBot="1">
      <c r="A2" s="3"/>
      <c r="B2" s="3"/>
      <c r="C2" s="3"/>
      <c r="D2" s="3"/>
      <c r="E2" s="3"/>
      <c r="H2" t="s">
        <v>40</v>
      </c>
    </row>
    <row r="3" spans="1:13" ht="13.5" thickBot="1">
      <c r="A3" s="3"/>
      <c r="B3" s="3"/>
      <c r="C3" s="3"/>
      <c r="D3" s="3"/>
      <c r="E3" s="3"/>
      <c r="H3" s="44" t="s">
        <v>34</v>
      </c>
      <c r="I3" s="45" t="s">
        <v>35</v>
      </c>
      <c r="J3" s="45" t="s">
        <v>36</v>
      </c>
      <c r="K3" s="45" t="s">
        <v>37</v>
      </c>
      <c r="L3" s="46" t="s">
        <v>38</v>
      </c>
      <c r="M3" s="14" t="s">
        <v>44</v>
      </c>
    </row>
    <row r="4" spans="1:12" ht="12.75">
      <c r="A4" s="3"/>
      <c r="B4" s="51"/>
      <c r="C4" s="51"/>
      <c r="D4" s="51"/>
      <c r="E4" s="3"/>
      <c r="H4" s="41">
        <v>3</v>
      </c>
      <c r="I4" s="39">
        <v>-23</v>
      </c>
      <c r="J4" s="39">
        <v>-5</v>
      </c>
      <c r="K4" s="39">
        <v>4</v>
      </c>
      <c r="L4" s="5">
        <v>2</v>
      </c>
    </row>
    <row r="5" spans="1:13" ht="12.75">
      <c r="A5" s="3"/>
      <c r="B5" s="3"/>
      <c r="C5" s="3"/>
      <c r="D5" s="3"/>
      <c r="E5" s="3"/>
      <c r="H5">
        <v>3</v>
      </c>
      <c r="I5">
        <v>31</v>
      </c>
      <c r="J5">
        <v>6</v>
      </c>
      <c r="K5">
        <v>-5</v>
      </c>
      <c r="L5">
        <v>-2</v>
      </c>
      <c r="M5">
        <v>10</v>
      </c>
    </row>
    <row r="6" ht="13.5" thickBot="1">
      <c r="H6" t="s">
        <v>41</v>
      </c>
    </row>
    <row r="7" spans="1:12" ht="13.5" thickBot="1">
      <c r="A7" s="50" t="s">
        <v>42</v>
      </c>
      <c r="H7" s="44" t="s">
        <v>34</v>
      </c>
      <c r="I7" s="45" t="s">
        <v>35</v>
      </c>
      <c r="J7" s="45" t="s">
        <v>36</v>
      </c>
      <c r="K7" s="45" t="s">
        <v>37</v>
      </c>
      <c r="L7" s="46" t="s">
        <v>38</v>
      </c>
    </row>
    <row r="8" spans="1:13" ht="13.5" thickBot="1">
      <c r="A8" s="31">
        <v>15</v>
      </c>
      <c r="B8" s="32">
        <v>-14</v>
      </c>
      <c r="C8" s="32">
        <v>-26</v>
      </c>
      <c r="D8" s="32">
        <v>21</v>
      </c>
      <c r="E8" s="33">
        <v>1997</v>
      </c>
      <c r="H8" s="42">
        <v>5</v>
      </c>
      <c r="I8" s="7">
        <v>15</v>
      </c>
      <c r="J8" s="7">
        <v>-15</v>
      </c>
      <c r="K8" s="7">
        <v>-7</v>
      </c>
      <c r="L8" s="8">
        <v>-2</v>
      </c>
      <c r="M8">
        <f>I8/H8</f>
        <v>3</v>
      </c>
    </row>
    <row r="9" spans="1:13" ht="13.5" thickBot="1">
      <c r="A9" s="34">
        <v>15</v>
      </c>
      <c r="B9" s="35">
        <v>-15</v>
      </c>
      <c r="C9" s="35">
        <v>-7</v>
      </c>
      <c r="D9" s="35">
        <v>-2</v>
      </c>
      <c r="E9" s="36">
        <v>411</v>
      </c>
      <c r="F9" s="25">
        <v>3.3558701085776863</v>
      </c>
      <c r="H9" s="42">
        <v>8.7</v>
      </c>
      <c r="I9" s="7">
        <v>31</v>
      </c>
      <c r="J9" s="7">
        <v>-16</v>
      </c>
      <c r="K9" s="7">
        <v>-3</v>
      </c>
      <c r="L9" s="8">
        <v>-6</v>
      </c>
      <c r="M9">
        <f>I9/H9</f>
        <v>3.563218390804598</v>
      </c>
    </row>
    <row r="10" spans="1:13" ht="13.5" thickBot="1">
      <c r="A10">
        <v>33</v>
      </c>
      <c r="B10">
        <v>-21</v>
      </c>
      <c r="C10">
        <v>-13</v>
      </c>
      <c r="D10">
        <v>-4</v>
      </c>
      <c r="E10" s="26">
        <v>117</v>
      </c>
      <c r="F10">
        <v>9.271427505549472</v>
      </c>
      <c r="H10" s="43">
        <v>15</v>
      </c>
      <c r="I10" s="40">
        <v>46</v>
      </c>
      <c r="J10" s="40">
        <v>-15</v>
      </c>
      <c r="K10" s="40">
        <v>5</v>
      </c>
      <c r="L10" s="10">
        <v>-12</v>
      </c>
      <c r="M10">
        <f>I10/H10</f>
        <v>3.066666666666667</v>
      </c>
    </row>
    <row r="11" spans="1:6" ht="12.75">
      <c r="A11">
        <v>39</v>
      </c>
      <c r="B11">
        <v>-24</v>
      </c>
      <c r="C11">
        <v>-24</v>
      </c>
      <c r="D11">
        <v>0</v>
      </c>
      <c r="E11" s="26">
        <v>64</v>
      </c>
      <c r="F11">
        <v>16.49</v>
      </c>
    </row>
    <row r="12" ht="12.75">
      <c r="F12" s="26"/>
    </row>
    <row r="13" spans="1:6" ht="12.75">
      <c r="A13" s="50" t="s">
        <v>39</v>
      </c>
      <c r="F13" s="26"/>
    </row>
    <row r="14" spans="1:6" ht="13.5" thickBot="1">
      <c r="A14" s="31">
        <v>31</v>
      </c>
      <c r="B14" s="32">
        <v>-13</v>
      </c>
      <c r="C14" s="32">
        <v>-6</v>
      </c>
      <c r="D14" s="32">
        <v>-5</v>
      </c>
      <c r="E14" s="33">
        <v>388</v>
      </c>
      <c r="F14" s="26">
        <v>2.886248443196549</v>
      </c>
    </row>
    <row r="15" spans="1:6" ht="13.5" thickBot="1">
      <c r="A15" s="37">
        <v>31</v>
      </c>
      <c r="B15" s="7">
        <v>-16</v>
      </c>
      <c r="C15" s="7">
        <v>-5</v>
      </c>
      <c r="D15" s="7">
        <v>-6</v>
      </c>
      <c r="E15" s="17">
        <v>388</v>
      </c>
      <c r="F15" s="27">
        <v>3.3413763313022122</v>
      </c>
    </row>
    <row r="16" spans="1:6" ht="12.75">
      <c r="A16" s="34">
        <v>31</v>
      </c>
      <c r="B16" s="35">
        <v>-14</v>
      </c>
      <c r="C16" s="35">
        <v>-3</v>
      </c>
      <c r="D16" s="35">
        <v>-6</v>
      </c>
      <c r="E16" s="36">
        <v>477</v>
      </c>
      <c r="F16" s="26">
        <v>2.9199732106048057</v>
      </c>
    </row>
    <row r="17" ht="12.75">
      <c r="F17" s="26"/>
    </row>
    <row r="18" ht="12.75">
      <c r="F18" s="26"/>
    </row>
    <row r="19" spans="1:6" ht="12.75">
      <c r="A19" s="50" t="s">
        <v>32</v>
      </c>
      <c r="F19" s="26"/>
    </row>
    <row r="20" spans="1:6" ht="12.75">
      <c r="A20" s="31">
        <v>44</v>
      </c>
      <c r="B20" s="32">
        <v>-13</v>
      </c>
      <c r="C20" s="32">
        <v>3</v>
      </c>
      <c r="D20" s="32">
        <v>-9</v>
      </c>
      <c r="E20" s="33">
        <v>746</v>
      </c>
      <c r="F20" s="26">
        <v>2.6131281505868706</v>
      </c>
    </row>
    <row r="21" spans="1:6" ht="12.75">
      <c r="A21" s="37">
        <v>44</v>
      </c>
      <c r="B21" s="7">
        <v>-14</v>
      </c>
      <c r="C21" s="7">
        <v>3</v>
      </c>
      <c r="D21" s="7">
        <v>-11</v>
      </c>
      <c r="E21" s="17">
        <v>656</v>
      </c>
      <c r="F21" s="26">
        <v>2.96</v>
      </c>
    </row>
    <row r="22" spans="1:6" ht="12.75">
      <c r="A22" s="37">
        <v>46</v>
      </c>
      <c r="B22" s="7">
        <v>-15</v>
      </c>
      <c r="C22" s="7">
        <v>5</v>
      </c>
      <c r="D22" s="7">
        <v>-12</v>
      </c>
      <c r="E22" s="17">
        <v>626</v>
      </c>
      <c r="F22" s="49">
        <v>3.38</v>
      </c>
    </row>
    <row r="23" spans="1:6" ht="12.75">
      <c r="A23" s="37">
        <v>35</v>
      </c>
      <c r="B23" s="7">
        <v>39</v>
      </c>
      <c r="C23" s="7">
        <v>-31</v>
      </c>
      <c r="D23" s="7">
        <v>-15</v>
      </c>
      <c r="E23" s="17">
        <v>82</v>
      </c>
      <c r="F23" s="26">
        <v>10.56</v>
      </c>
    </row>
    <row r="24" spans="1:6" ht="12.75">
      <c r="A24" s="37">
        <v>58</v>
      </c>
      <c r="B24" s="7">
        <v>41</v>
      </c>
      <c r="C24" s="7">
        <v>-15</v>
      </c>
      <c r="D24" s="7">
        <v>-37</v>
      </c>
      <c r="E24" s="17">
        <v>60</v>
      </c>
      <c r="F24" s="26">
        <v>15.57</v>
      </c>
    </row>
    <row r="25" spans="1:6" ht="12.75">
      <c r="A25" s="37"/>
      <c r="B25" s="7"/>
      <c r="C25" s="7"/>
      <c r="D25" s="7"/>
      <c r="E25" s="17"/>
      <c r="F25" s="26"/>
    </row>
    <row r="27" ht="12.75">
      <c r="A27" s="50" t="s">
        <v>33</v>
      </c>
    </row>
    <row r="28" spans="1:6" ht="12.75">
      <c r="A28" s="31">
        <v>24</v>
      </c>
      <c r="B28" s="32">
        <v>6</v>
      </c>
      <c r="C28" s="32">
        <v>-5</v>
      </c>
      <c r="D28" s="32">
        <v>-2</v>
      </c>
      <c r="E28" s="32">
        <v>13</v>
      </c>
      <c r="F28" s="33">
        <v>3.902811946280451</v>
      </c>
    </row>
    <row r="29" spans="1:6" ht="12.75">
      <c r="A29" s="37">
        <v>17</v>
      </c>
      <c r="B29" s="7">
        <v>6</v>
      </c>
      <c r="C29" s="7">
        <v>-4</v>
      </c>
      <c r="D29" s="7">
        <v>-1</v>
      </c>
      <c r="E29" s="7">
        <v>23</v>
      </c>
      <c r="F29" s="17">
        <v>2.3080256803624333</v>
      </c>
    </row>
    <row r="30" spans="1:6" ht="13.5" thickBot="1">
      <c r="A30" s="37">
        <v>-29</v>
      </c>
      <c r="B30" s="7">
        <v>-7</v>
      </c>
      <c r="C30" s="7">
        <v>5</v>
      </c>
      <c r="D30" s="7">
        <v>2</v>
      </c>
      <c r="E30" s="7">
        <v>10</v>
      </c>
      <c r="F30" s="17">
        <v>5.2007136666375064</v>
      </c>
    </row>
    <row r="31" spans="1:6" ht="13.5" thickBot="1">
      <c r="A31" s="37">
        <v>-23</v>
      </c>
      <c r="B31" s="7">
        <v>-5</v>
      </c>
      <c r="C31" s="7">
        <v>4</v>
      </c>
      <c r="D31" s="7">
        <v>2</v>
      </c>
      <c r="E31" s="7">
        <v>16</v>
      </c>
      <c r="F31" s="47">
        <v>3.322227927283789</v>
      </c>
    </row>
    <row r="32" spans="1:6" ht="12.75">
      <c r="A32" s="37">
        <v>-25</v>
      </c>
      <c r="B32" s="7">
        <v>-5</v>
      </c>
      <c r="C32" s="7">
        <v>4</v>
      </c>
      <c r="D32" s="7">
        <v>2</v>
      </c>
      <c r="E32" s="7">
        <v>14</v>
      </c>
      <c r="F32" s="17">
        <v>3.7358454418362967</v>
      </c>
    </row>
    <row r="33" spans="1:6" ht="12.75">
      <c r="A33" s="34">
        <v>31</v>
      </c>
      <c r="B33" s="35">
        <v>6</v>
      </c>
      <c r="C33" s="35">
        <v>-5</v>
      </c>
      <c r="D33" s="35">
        <v>-2</v>
      </c>
      <c r="E33" s="35">
        <v>10</v>
      </c>
      <c r="F33" s="36">
        <v>5.49</v>
      </c>
    </row>
    <row r="34" spans="1:6" ht="12.75">
      <c r="A34">
        <v>-31</v>
      </c>
      <c r="B34">
        <v>-6</v>
      </c>
      <c r="C34">
        <v>5</v>
      </c>
      <c r="D34">
        <v>2</v>
      </c>
      <c r="E34">
        <v>10</v>
      </c>
      <c r="F34" s="48">
        <v>5.49</v>
      </c>
    </row>
    <row r="35" spans="1:6" ht="12.75">
      <c r="A35">
        <v>-28</v>
      </c>
      <c r="B35">
        <v>-7</v>
      </c>
      <c r="C35">
        <v>5</v>
      </c>
      <c r="D35">
        <v>2</v>
      </c>
      <c r="E35">
        <v>11</v>
      </c>
      <c r="F35" s="48">
        <v>4.97</v>
      </c>
    </row>
    <row r="36" spans="1:6" ht="12.75">
      <c r="A36">
        <v>-28</v>
      </c>
      <c r="B36">
        <v>-6</v>
      </c>
      <c r="C36">
        <v>5</v>
      </c>
      <c r="D36">
        <v>2</v>
      </c>
      <c r="E36">
        <v>11</v>
      </c>
      <c r="F36" s="48">
        <v>4.78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A1"/>
  <sheetViews>
    <sheetView workbookViewId="0" topLeftCell="A1">
      <selection activeCell="I27" sqref="I2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Quantum Scattering with Excel</dc:title>
  <dc:subject/>
  <dc:creator>Helena Nowakowska, Grzegorz Karwasz</dc:creator>
  <cp:keywords/>
  <dc:description/>
  <cp:lastModifiedBy>Helena Nowakowska</cp:lastModifiedBy>
  <dcterms:created xsi:type="dcterms:W3CDTF">2005-06-07T18:10:35Z</dcterms:created>
  <dcterms:modified xsi:type="dcterms:W3CDTF">2006-02-13T10:04:55Z</dcterms:modified>
  <cp:category/>
  <cp:version/>
  <cp:contentType/>
  <cp:contentStatus/>
</cp:coreProperties>
</file>